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884"/>
  </bookViews>
  <sheets>
    <sheet name="Carátula" sheetId="1" r:id="rId1"/>
    <sheet name="Índice" sheetId="2" r:id="rId2"/>
    <sheet name="Sur Cartera de Proyectos" sheetId="44" r:id="rId3"/>
    <sheet name="Producción e Inversión" sheetId="26" r:id="rId4"/>
    <sheet name="Prod. Minera 2016-2017" sheetId="42" r:id="rId5"/>
    <sheet name="Arequipa" sheetId="40" r:id="rId6"/>
    <sheet name="Cusco" sheetId="41" r:id="rId7"/>
    <sheet name="Madre de Dios" sheetId="27" r:id="rId8"/>
    <sheet name="Moquegua" sheetId="32" r:id="rId9"/>
    <sheet name="Puno" sheetId="33" r:id="rId10"/>
    <sheet name="Tacna" sheetId="4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2">#REF!</definedName>
    <definedName name="\a" localSheetId="10">#REF!</definedName>
    <definedName name="\a">#REF!</definedName>
    <definedName name="\b" localSheetId="2">#REF!</definedName>
    <definedName name="\b" localSheetId="10">#REF!</definedName>
    <definedName name="\b">#REF!</definedName>
    <definedName name="\c" localSheetId="2">#REF!</definedName>
    <definedName name="\c" localSheetId="10">#REF!</definedName>
    <definedName name="\c">#REF!</definedName>
    <definedName name="\d" localSheetId="2">#REF!</definedName>
    <definedName name="\d" localSheetId="10">#REF!</definedName>
    <definedName name="\d">#REF!</definedName>
    <definedName name="\e" localSheetId="2">#REF!</definedName>
    <definedName name="\e" localSheetId="10">#REF!</definedName>
    <definedName name="\e">#REF!</definedName>
    <definedName name="\f" localSheetId="2">#REF!</definedName>
    <definedName name="\f" localSheetId="10">#REF!</definedName>
    <definedName name="\f">#REF!</definedName>
    <definedName name="\g" localSheetId="2">#REF!</definedName>
    <definedName name="\g" localSheetId="10">#REF!</definedName>
    <definedName name="\g">#REF!</definedName>
    <definedName name="\h" localSheetId="2">#REF!</definedName>
    <definedName name="\h" localSheetId="10">#REF!</definedName>
    <definedName name="\h">#REF!</definedName>
    <definedName name="\i" localSheetId="2">#REF!</definedName>
    <definedName name="\i" localSheetId="10">#REF!</definedName>
    <definedName name="\i">#REF!</definedName>
    <definedName name="\j" localSheetId="2">#REF!</definedName>
    <definedName name="\j" localSheetId="10">#REF!</definedName>
    <definedName name="\j">#REF!</definedName>
    <definedName name="\k" localSheetId="2">#REF!</definedName>
    <definedName name="\k" localSheetId="10">#REF!</definedName>
    <definedName name="\k">#REF!</definedName>
    <definedName name="\l" localSheetId="2">#REF!</definedName>
    <definedName name="\l" localSheetId="10">#REF!</definedName>
    <definedName name="\l">#REF!</definedName>
    <definedName name="\p" localSheetId="2">#REF!</definedName>
    <definedName name="\p" localSheetId="10">#REF!</definedName>
    <definedName name="\p">#REF!</definedName>
    <definedName name="\q" localSheetId="2">#REF!</definedName>
    <definedName name="\q" localSheetId="10">#REF!</definedName>
    <definedName name="\q">#REF!</definedName>
    <definedName name="\r" localSheetId="2">#REF!</definedName>
    <definedName name="\r" localSheetId="10">#REF!</definedName>
    <definedName name="\r">#REF!</definedName>
    <definedName name="\s" localSheetId="2">#REF!</definedName>
    <definedName name="\s" localSheetId="10">#REF!</definedName>
    <definedName name="\s">#REF!</definedName>
    <definedName name="\t" localSheetId="2">#REF!</definedName>
    <definedName name="\t" localSheetId="10">#REF!</definedName>
    <definedName name="\t">#REF!</definedName>
    <definedName name="______________________RM2">[1]PAG19!$J$3:$P$39</definedName>
    <definedName name="_____________________RM1">[1]PAG19!$B$3:$I$39</definedName>
    <definedName name="_____________________RM2">[1]PAG19!$J$3:$P$39</definedName>
    <definedName name="____________________RM1">[1]PAG19!$B$3:$I$39</definedName>
    <definedName name="____________________RM2">[1]PAG19!$J$3:$P$39</definedName>
    <definedName name="___________________RM1">[1]PAG19!$B$3:$I$39</definedName>
    <definedName name="___________________RM2">[1]PAG19!$J$3:$P$39</definedName>
    <definedName name="__________________RM1">[1]PAG19!$B$3:$I$39</definedName>
    <definedName name="__________________RM2">[1]PAG19!$J$3:$P$39</definedName>
    <definedName name="_________________RM1">[1]PAG19!$B$3:$I$39</definedName>
    <definedName name="_________________RM2">[1]PAG19!$J$3:$P$39</definedName>
    <definedName name="________________Imp2">#N/A</definedName>
    <definedName name="________________RM1">[1]PAG19!$B$3:$I$39</definedName>
    <definedName name="________________RM2">[1]PAG19!$J$3:$P$39</definedName>
    <definedName name="_______________bol52">#N/A</definedName>
    <definedName name="_______________Imp1">#N/A</definedName>
    <definedName name="_______________Imp2">#N/A</definedName>
    <definedName name="_______________RM1">[1]PAG19!$B$3:$I$39</definedName>
    <definedName name="_______________RM2">[1]PAG19!$J$3:$P$39</definedName>
    <definedName name="______________bol52">#N/A</definedName>
    <definedName name="______________Imp1">#N/A</definedName>
    <definedName name="______________Imp2">#N/A</definedName>
    <definedName name="______________RM1">[1]PAG19!$B$3:$I$39</definedName>
    <definedName name="______________RM2">#N/A</definedName>
    <definedName name="_____________bol52">#N/A</definedName>
    <definedName name="_____________Imp1">#N/A</definedName>
    <definedName name="_____________Imp2">#N/A</definedName>
    <definedName name="_____________RM1">#N/A</definedName>
    <definedName name="_____________RM2">#N/A</definedName>
    <definedName name="____________bol52">#N/A</definedName>
    <definedName name="____________Imp1">#N/A</definedName>
    <definedName name="____________Imp2">#N/A</definedName>
    <definedName name="____________RM1">#N/A</definedName>
    <definedName name="____________RM2">#N/A</definedName>
    <definedName name="___________bol52">#N/A</definedName>
    <definedName name="___________Imp1">#N/A</definedName>
    <definedName name="___________Imp2">#N/A</definedName>
    <definedName name="___________RM1">#N/A</definedName>
    <definedName name="___________RM2">#N/A</definedName>
    <definedName name="__________bol52">#N/A</definedName>
    <definedName name="__________Imp1">#N/A</definedName>
    <definedName name="__________Imp2">#N/A</definedName>
    <definedName name="__________RM1">#N/A</definedName>
    <definedName name="__________RM2">#N/A</definedName>
    <definedName name="_________bol52">#N/A</definedName>
    <definedName name="_________Imp1">#N/A</definedName>
    <definedName name="_________RM1">#N/A</definedName>
    <definedName name="_________RM2">#N/A</definedName>
    <definedName name="________Imp1">#N/A</definedName>
    <definedName name="________Imp2">#N/A</definedName>
    <definedName name="________RM1">#N/A</definedName>
    <definedName name="________RM2">#N/A</definedName>
    <definedName name="_______bol52">#N/A</definedName>
    <definedName name="_______Imp1">#N/A</definedName>
    <definedName name="_______Imp2">#N/A</definedName>
    <definedName name="_______RM1">#N/A</definedName>
    <definedName name="_______RM2">#N/A</definedName>
    <definedName name="______bol52">#N/A</definedName>
    <definedName name="______Imp1">#N/A</definedName>
    <definedName name="______Imp2">#N/A</definedName>
    <definedName name="______RM1">#N/A</definedName>
    <definedName name="______RM2">#N/A</definedName>
    <definedName name="_____bol52">#N/A</definedName>
    <definedName name="_____Imp1">#N/A</definedName>
    <definedName name="_____Imp2">#N/A</definedName>
    <definedName name="_____RM1">#N/A</definedName>
    <definedName name="_____RM2">#N/A</definedName>
    <definedName name="____bol52">#N/A</definedName>
    <definedName name="____Imp1">#N/A</definedName>
    <definedName name="____Imp2">#N/A</definedName>
    <definedName name="____RM1">#N/A</definedName>
    <definedName name="____RM2">#N/A</definedName>
    <definedName name="___bol52">#N/A</definedName>
    <definedName name="___RM1">#N/A</definedName>
    <definedName name="___RM2">#N/A</definedName>
    <definedName name="__RM1">#N/A</definedName>
    <definedName name="_1_" localSheetId="2">#REF!</definedName>
    <definedName name="_1_" localSheetId="10">#REF!</definedName>
    <definedName name="_1_">#REF!</definedName>
    <definedName name="_4_0">#N/A</definedName>
    <definedName name="_5_0">#N/A</definedName>
    <definedName name="_bol52" localSheetId="2">[2]PAG_35!#REF!</definedName>
    <definedName name="_bol52" localSheetId="10">[2]PAG_35!#REF!</definedName>
    <definedName name="_bol52">[2]PAG_35!#REF!</definedName>
    <definedName name="_Fill" localSheetId="2" hidden="1">#REF!</definedName>
    <definedName name="_Fill" localSheetId="10" hidden="1">#REF!</definedName>
    <definedName name="_Fill" hidden="1">#REF!</definedName>
    <definedName name="_Imp1" localSheetId="2">#REF!</definedName>
    <definedName name="_Imp1" localSheetId="10">#REF!</definedName>
    <definedName name="_Imp1">#REF!</definedName>
    <definedName name="_Imp2" localSheetId="2">#REF!</definedName>
    <definedName name="_Imp2" localSheetId="10">#REF!</definedName>
    <definedName name="_Imp2">#REF!</definedName>
    <definedName name="_Key1" localSheetId="2" hidden="1">#REF!</definedName>
    <definedName name="_Key1" localSheetId="10" hidden="1">#REF!</definedName>
    <definedName name="_Key1" hidden="1">#REF!</definedName>
    <definedName name="_Order1" hidden="1">255</definedName>
    <definedName name="_R" localSheetId="2">#REF!</definedName>
    <definedName name="_R" localSheetId="10">#REF!</definedName>
    <definedName name="_R">#REF!</definedName>
    <definedName name="_Sort" localSheetId="2" hidden="1">#REF!</definedName>
    <definedName name="_Sort" localSheetId="10" hidden="1">#REF!</definedName>
    <definedName name="_Sort" hidden="1">#REF!</definedName>
    <definedName name="A_impresión_IM" localSheetId="2">#REF!</definedName>
    <definedName name="A_impresión_IM" localSheetId="10">#REF!</definedName>
    <definedName name="A_impresión_IM">#REF!</definedName>
    <definedName name="anexo" localSheetId="2">[3]PAG_35!#REF!</definedName>
    <definedName name="anexo" localSheetId="10">[3]PAG_35!#REF!</definedName>
    <definedName name="anexo">[3]PAG_35!#REF!</definedName>
    <definedName name="anexo_especial" localSheetId="2">[4]PAG_37!#REF!</definedName>
    <definedName name="anexo_especial" localSheetId="10">[4]PAG_37!#REF!</definedName>
    <definedName name="anexo_especial">[4]PAG_37!#REF!</definedName>
    <definedName name="anexos" localSheetId="2">[5]PAG_35!#REF!</definedName>
    <definedName name="anexos" localSheetId="10">[5]PAG_35!#REF!</definedName>
    <definedName name="anexos">[5]PAG_35!#REF!</definedName>
    <definedName name="area1" localSheetId="2">#REF!</definedName>
    <definedName name="area1" localSheetId="10">#REF!</definedName>
    <definedName name="area1">#REF!</definedName>
    <definedName name="area2" localSheetId="2">#REF!</definedName>
    <definedName name="area2" localSheetId="10">#REF!</definedName>
    <definedName name="area2">#REF!</definedName>
    <definedName name="area3" localSheetId="2">#REF!</definedName>
    <definedName name="area3" localSheetId="10">#REF!</definedName>
    <definedName name="area3">#REF!</definedName>
    <definedName name="area4" localSheetId="2">#REF!</definedName>
    <definedName name="area4" localSheetId="10">#REF!</definedName>
    <definedName name="area4">#REF!</definedName>
    <definedName name="bol03_98" localSheetId="2">[2]PAG_35!#REF!</definedName>
    <definedName name="bol03_98" localSheetId="10">[2]PAG_35!#REF!</definedName>
    <definedName name="bol03_98">[2]PAG_35!#REF!</definedName>
    <definedName name="CM">[6]Data!$B$1</definedName>
    <definedName name="CONTINENTAL" localSheetId="2">#REF!</definedName>
    <definedName name="CONTINENTAL" localSheetId="10">#REF!</definedName>
    <definedName name="CONTINENTAL">#REF!</definedName>
    <definedName name="CR">[6]Data!$Q$1</definedName>
    <definedName name="cua" localSheetId="2">[5]PAG_35!#REF!</definedName>
    <definedName name="cua" localSheetId="10">[5]PAG_35!#REF!</definedName>
    <definedName name="cua">[5]PAG_35!#REF!</definedName>
    <definedName name="cuadro" localSheetId="2">[7]PAG_37!#REF!</definedName>
    <definedName name="cuadro" localSheetId="10">[7]PAG_37!#REF!</definedName>
    <definedName name="cuadro">[7]PAG_37!#REF!</definedName>
    <definedName name="d" localSheetId="7">#REF!</definedName>
    <definedName name="d" localSheetId="8">#REF!</definedName>
    <definedName name="d" localSheetId="9">#REF!</definedName>
    <definedName name="d" localSheetId="2">#REF!</definedName>
    <definedName name="d" localSheetId="10">#REF!</definedName>
    <definedName name="d">#REF!</definedName>
    <definedName name="daklsñjfkjasñ" localSheetId="2">[5]PAG_35!#REF!</definedName>
    <definedName name="daklsñjfkjasñ" localSheetId="10">[5]PAG_35!#REF!</definedName>
    <definedName name="daklsñjfkjasñ">[5]PAG_35!#REF!</definedName>
    <definedName name="Datos1" localSheetId="2">#REF!,#REF!,#REF!</definedName>
    <definedName name="Datos1" localSheetId="10">#REF!,#REF!,#REF!</definedName>
    <definedName name="Datos1">#REF!,#REF!,#REF!</definedName>
    <definedName name="Datos2" localSheetId="2">#REF!,#REF!</definedName>
    <definedName name="Datos2" localSheetId="10">#REF!,#REF!</definedName>
    <definedName name="Datos2">#REF!,#REF!</definedName>
    <definedName name="Datos3" localSheetId="2">#REF!,#REF!</definedName>
    <definedName name="Datos3" localSheetId="10">#REF!,#REF!</definedName>
    <definedName name="Datos3">#REF!,#REF!</definedName>
    <definedName name="deer" localSheetId="2">#REF!</definedName>
    <definedName name="deer" localSheetId="10">#REF!</definedName>
    <definedName name="deer">#REF!</definedName>
    <definedName name="dfasñljskña" localSheetId="2">[5]PAG_35!#REF!</definedName>
    <definedName name="dfasñljskña" localSheetId="10">[5]PAG_35!#REF!</definedName>
    <definedName name="dfasñljskña">[5]PAG_35!#REF!</definedName>
    <definedName name="dfsfd" localSheetId="2">#REF!</definedName>
    <definedName name="dfsfd" localSheetId="10">#REF!</definedName>
    <definedName name="dfsfd">#REF!</definedName>
    <definedName name="dklñfjadskfjañdf" localSheetId="2">[8]PAG_33!#REF!</definedName>
    <definedName name="dklñfjadskfjañdf" localSheetId="10">[8]PAG_33!#REF!</definedName>
    <definedName name="dklñfjadskfjañdf">[8]PAG_33!#REF!</definedName>
    <definedName name="dos" localSheetId="2">[5]PAG_35!#REF!</definedName>
    <definedName name="dos" localSheetId="10">[5]PAG_35!#REF!</definedName>
    <definedName name="dos">[5]PAG_35!#REF!</definedName>
    <definedName name="EDPYME">[6]Data!$AD$1</definedName>
    <definedName name="EstatalAgregado">'[9]B. ESTATAL AGREGADO'!$1:$4</definedName>
    <definedName name="EstatalPorTipo">'[9]B.ESTATAL POR TIPO'!$4:$12</definedName>
    <definedName name="fadsfkañlj" localSheetId="2">#REF!,#REF!</definedName>
    <definedName name="fadsfkañlj" localSheetId="10">#REF!,#REF!</definedName>
    <definedName name="fadsfkañlj">#REF!,#REF!</definedName>
    <definedName name="fajkdlñfjafklñdfjak" localSheetId="2">[10]PAG_34!#REF!</definedName>
    <definedName name="fajkdlñfjafklñdfjak" localSheetId="10">[10]PAG_34!#REF!</definedName>
    <definedName name="fajkdlñfjafklñdfjak">[10]PAG_34!#REF!</definedName>
    <definedName name="FECHA">'[11]GRUPOS POR TIPO'!$D$3:$IV$3</definedName>
    <definedName name="fgsg" localSheetId="2">[5]PAG_35!#REF!</definedName>
    <definedName name="fgsg" localSheetId="10">[5]PAG_35!#REF!</definedName>
    <definedName name="fgsg">[5]PAG_35!#REF!</definedName>
    <definedName name="FRE" localSheetId="2">#REF!</definedName>
    <definedName name="FRE" localSheetId="10">#REF!</definedName>
    <definedName name="FRE">#REF!</definedName>
    <definedName name="GAdmin" localSheetId="7">#REF!</definedName>
    <definedName name="GAdmin" localSheetId="8">#REF!</definedName>
    <definedName name="GAdmin" localSheetId="9">#REF!</definedName>
    <definedName name="GAdmin" localSheetId="2">#REF!</definedName>
    <definedName name="GAdmin" localSheetId="10">#REF!</definedName>
    <definedName name="GAdmin">#REF!</definedName>
    <definedName name="gfsg" localSheetId="2">[12]PAG_33!#REF!</definedName>
    <definedName name="gfsg" localSheetId="10">[12]PAG_33!#REF!</definedName>
    <definedName name="gfsg">[12]PAG_33!#REF!</definedName>
    <definedName name="GRTES" localSheetId="2">#REF!</definedName>
    <definedName name="GRTES" localSheetId="10">#REF!</definedName>
    <definedName name="GRTES">#REF!</definedName>
    <definedName name="gsfdgs" localSheetId="2">#REF!,#REF!,#REF!,#REF!,#REF!</definedName>
    <definedName name="gsfdgs" localSheetId="10">#REF!,#REF!,#REF!,#REF!,#REF!</definedName>
    <definedName name="gsfdgs">#REF!,#REF!,#REF!,#REF!,#REF!</definedName>
    <definedName name="hhh" localSheetId="2">[13]PAG_33!#REF!</definedName>
    <definedName name="hhh" localSheetId="10">[13]PAG_33!#REF!</definedName>
    <definedName name="hhh">[13]PAG_33!#REF!</definedName>
    <definedName name="HO" localSheetId="2">#REF!</definedName>
    <definedName name="HO" localSheetId="10">#REF!</definedName>
    <definedName name="HO">#REF!</definedName>
    <definedName name="HO_2" localSheetId="2">[14]PAG14!#REF!</definedName>
    <definedName name="HO_2" localSheetId="10">[14]PAG14!#REF!</definedName>
    <definedName name="HO_2">[14]PAG14!#REF!</definedName>
    <definedName name="II" localSheetId="2">[2]PAG_35!#REF!</definedName>
    <definedName name="II" localSheetId="10">[2]PAG_35!#REF!</definedName>
    <definedName name="II">[2]PAG_35!#REF!</definedName>
    <definedName name="IMP" localSheetId="2">#REF!,#REF!,#REF!,#REF!,#REF!</definedName>
    <definedName name="IMP" localSheetId="10">#REF!,#REF!,#REF!,#REF!,#REF!</definedName>
    <definedName name="IMP">#REF!,#REF!,#REF!,#REF!,#REF!</definedName>
    <definedName name="IMPR" localSheetId="2">#REF!,#REF!,#REF!</definedName>
    <definedName name="IMPR" localSheetId="10">#REF!,#REF!,#REF!</definedName>
    <definedName name="IMPR">#REF!,#REF!,#REF!</definedName>
    <definedName name="IMPRESION" localSheetId="2">#REF!,#REF!</definedName>
    <definedName name="IMPRESION" localSheetId="10">#REF!,#REF!</definedName>
    <definedName name="IMPRESION">#REF!,#REF!</definedName>
    <definedName name="IN" localSheetId="2">#REF!</definedName>
    <definedName name="IN" localSheetId="10">#REF!</definedName>
    <definedName name="IN">#REF!</definedName>
    <definedName name="IN_2" localSheetId="2">[14]PAG14!#REF!</definedName>
    <definedName name="IN_2" localSheetId="10">[14]PAG14!#REF!</definedName>
    <definedName name="IN_2">[14]PAG14!#REF!</definedName>
    <definedName name="Indic.Propuestos" localSheetId="7">'[15]Ctas-Ind (1)'!#REF!</definedName>
    <definedName name="Indic.Propuestos" localSheetId="8">'[15]Ctas-Ind (1)'!#REF!</definedName>
    <definedName name="Indic.Propuestos" localSheetId="9">'[15]Ctas-Ind (1)'!#REF!</definedName>
    <definedName name="Indic.Propuestos" localSheetId="2">'[15]Ctas-Ind (1)'!#REF!</definedName>
    <definedName name="Indic.Propuestos" localSheetId="10">'[15]Ctas-Ind (1)'!#REF!</definedName>
    <definedName name="Indic.Propuestos">'[15]Ctas-Ind (1)'!#REF!</definedName>
    <definedName name="INDICE" localSheetId="5">[16]!INDICE</definedName>
    <definedName name="INDICE" localSheetId="7">[17]!INDICE</definedName>
    <definedName name="INDICE" localSheetId="8">[17]!INDICE</definedName>
    <definedName name="INDICE" localSheetId="9">[17]!INDICE</definedName>
    <definedName name="INDICE" localSheetId="2">[17]!INDICE</definedName>
    <definedName name="INDICE" localSheetId="10">[17]!INDICE</definedName>
    <definedName name="INDICE">[17]!INDICE</definedName>
    <definedName name="IngresF" localSheetId="7">#REF!</definedName>
    <definedName name="IngresF" localSheetId="8">#REF!</definedName>
    <definedName name="IngresF" localSheetId="9">#REF!</definedName>
    <definedName name="IngresF" localSheetId="2">#REF!</definedName>
    <definedName name="IngresF" localSheetId="10">#REF!</definedName>
    <definedName name="IngresF">#REF!</definedName>
    <definedName name="Inicio" localSheetId="2">#REF!</definedName>
    <definedName name="Inicio" localSheetId="10">#REF!</definedName>
    <definedName name="Inicio">#REF!</definedName>
    <definedName name="INVALIDEZ" localSheetId="2">#REF!</definedName>
    <definedName name="INVALIDEZ" localSheetId="10">#REF!</definedName>
    <definedName name="INVALIDEZ">#REF!</definedName>
    <definedName name="jhgfjh" localSheetId="2">#REF!,#REF!,#REF!</definedName>
    <definedName name="jhgfjh" localSheetId="10">#REF!,#REF!,#REF!</definedName>
    <definedName name="jhgfjh">#REF!,#REF!,#REF!</definedName>
    <definedName name="kghiog" localSheetId="2">#REF!,#REF!</definedName>
    <definedName name="kghiog" localSheetId="10">#REF!,#REF!</definedName>
    <definedName name="kghiog">#REF!,#REF!</definedName>
    <definedName name="MFinanc" localSheetId="7">#REF!</definedName>
    <definedName name="MFinanc" localSheetId="8">#REF!</definedName>
    <definedName name="MFinanc" localSheetId="9">#REF!</definedName>
    <definedName name="MFinanc" localSheetId="2">#REF!</definedName>
    <definedName name="MFinanc" localSheetId="10">#REF!</definedName>
    <definedName name="MFinanc">#REF!</definedName>
    <definedName name="NV" localSheetId="2">#REF!</definedName>
    <definedName name="NV" localSheetId="10">#REF!</definedName>
    <definedName name="NV">#REF!</definedName>
    <definedName name="NV_2" localSheetId="2">[14]PAG14!#REF!</definedName>
    <definedName name="NV_2" localSheetId="10">[14]PAG14!#REF!</definedName>
    <definedName name="NV_2">[14]PAG14!#REF!</definedName>
    <definedName name="perucamaras">Carátula!$A$1:$S$24</definedName>
    <definedName name="PR" localSheetId="2">#REF!</definedName>
    <definedName name="PR" localSheetId="10">#REF!</definedName>
    <definedName name="PR">#REF!</definedName>
    <definedName name="PR_2" localSheetId="2">[14]PAG14!#REF!</definedName>
    <definedName name="PR_2" localSheetId="10">[14]PAG14!#REF!</definedName>
    <definedName name="PR_2">[14]PAG14!#REF!</definedName>
    <definedName name="PrivadoAgregado">'[9]GRUPOS AGREGADO 2'!$3:$10</definedName>
    <definedName name="PrivadoPorTipos">'[9]GRUPOS POR TIPO'!$3:$33</definedName>
    <definedName name="rfd" localSheetId="2">[5]PAG_35!#REF!</definedName>
    <definedName name="rfd" localSheetId="10">[5]PAG_35!#REF!</definedName>
    <definedName name="rfd">[5]PAG_35!#REF!</definedName>
    <definedName name="RO" localSheetId="2">#REF!</definedName>
    <definedName name="RO" localSheetId="10">#REF!</definedName>
    <definedName name="RO">#REF!</definedName>
    <definedName name="RO_2" localSheetId="2">[14]PAG14!#REF!</definedName>
    <definedName name="RO_2" localSheetId="10">[14]PAG14!#REF!</definedName>
    <definedName name="RO_2">[14]PAG14!#REF!</definedName>
    <definedName name="sad" localSheetId="2">[5]PAG_35!#REF!</definedName>
    <definedName name="sad" localSheetId="10">[5]PAG_35!#REF!</definedName>
    <definedName name="sad">[5]PAG_35!#REF!</definedName>
    <definedName name="sadgfdfs" localSheetId="2">#REF!,#REF!</definedName>
    <definedName name="sadgfdfs" localSheetId="10">#REF!,#REF!</definedName>
    <definedName name="sadgfdfs">#REF!,#REF!</definedName>
    <definedName name="sdd" localSheetId="2">#REF!,#REF!,#REF!,#REF!,#REF!</definedName>
    <definedName name="sdd" localSheetId="10">#REF!,#REF!,#REF!,#REF!,#REF!</definedName>
    <definedName name="sdd">#REF!,#REF!,#REF!,#REF!,#REF!</definedName>
    <definedName name="sdsadfd" localSheetId="2">#REF!,#REF!,#REF!</definedName>
    <definedName name="sdsadfd" localSheetId="10">#REF!,#REF!,#REF!</definedName>
    <definedName name="sdsadfd">#REF!,#REF!,#REF!</definedName>
    <definedName name="sgfsg" localSheetId="2">#REF!</definedName>
    <definedName name="sgfsg" localSheetId="10">#REF!</definedName>
    <definedName name="sgfsg">#REF!</definedName>
    <definedName name="SIFAgregado">'[9]SIST FIN TOTAL AGREGADO'!$A$3:$B$16384</definedName>
    <definedName name="SIFporTipo">'[9]SIST FIN TOTAL POR TIPO'!$3:$8</definedName>
    <definedName name="SOBREVIVENCIA" localSheetId="2">#REF!</definedName>
    <definedName name="SOBREVIVENCIA" localSheetId="10">#REF!</definedName>
    <definedName name="SOBREVIVENCIA">#REF!</definedName>
    <definedName name="sss" localSheetId="2">#REF!,#REF!</definedName>
    <definedName name="sss" localSheetId="10">#REF!,#REF!</definedName>
    <definedName name="sss">#REF!,#REF!</definedName>
    <definedName name="svs" localSheetId="2">[18]PAG42!#REF!</definedName>
    <definedName name="svs" localSheetId="10">[18]PAG42!#REF!</definedName>
    <definedName name="svs">[18]PAG42!#REF!</definedName>
    <definedName name="UN" localSheetId="2">#REF!</definedName>
    <definedName name="UN" localSheetId="10">#REF!</definedName>
    <definedName name="UN">#REF!</definedName>
    <definedName name="UN_2" localSheetId="2">[14]PAG14!#REF!</definedName>
    <definedName name="UN_2" localSheetId="10">[14]PAG14!#REF!</definedName>
    <definedName name="UN_2">[14]PAG14!#REF!</definedName>
    <definedName name="uno" localSheetId="2">#REF!</definedName>
    <definedName name="uno" localSheetId="10">#REF!</definedName>
    <definedName name="uno">#REF!</definedName>
    <definedName name="Utilid" localSheetId="7">#REF!</definedName>
    <definedName name="Utilid" localSheetId="8">#REF!</definedName>
    <definedName name="Utilid" localSheetId="9">#REF!</definedName>
    <definedName name="Utilid" localSheetId="2">#REF!</definedName>
    <definedName name="Utilid" localSheetId="10">#REF!</definedName>
    <definedName name="Utilid">#REF!</definedName>
    <definedName name="zssdd" localSheetId="2">#REF!</definedName>
    <definedName name="zssdd" localSheetId="10">#REF!</definedName>
    <definedName name="zssdd">#REF!</definedName>
    <definedName name="zzzz" localSheetId="2">[19]PAG_33!#REF!</definedName>
    <definedName name="zzzz" localSheetId="10">[19]PAG_33!#REF!</definedName>
    <definedName name="zzzz">[19]PAG_33!#REF!</definedName>
  </definedNames>
  <calcPr calcId="145621"/>
</workbook>
</file>

<file path=xl/calcChain.xml><?xml version="1.0" encoding="utf-8"?>
<calcChain xmlns="http://schemas.openxmlformats.org/spreadsheetml/2006/main">
  <c r="L73" i="44" l="1"/>
  <c r="K73" i="44"/>
  <c r="J73" i="44"/>
  <c r="I73" i="44"/>
  <c r="H73" i="44"/>
  <c r="G73" i="44"/>
  <c r="M72" i="44"/>
  <c r="N96" i="26" l="1"/>
  <c r="N95" i="26"/>
  <c r="N94" i="26"/>
  <c r="N93" i="26"/>
  <c r="N92" i="26"/>
  <c r="N91" i="26"/>
  <c r="N90" i="26"/>
  <c r="N89" i="26"/>
  <c r="N88" i="26"/>
  <c r="N87" i="26"/>
  <c r="M87" i="26"/>
  <c r="M88" i="26"/>
  <c r="M89" i="26"/>
  <c r="M90" i="26"/>
  <c r="M91" i="26"/>
  <c r="M92" i="26"/>
  <c r="M93" i="26"/>
  <c r="M94" i="26"/>
  <c r="M95" i="26"/>
  <c r="M96" i="26"/>
  <c r="M86" i="26"/>
  <c r="V15" i="44" l="1"/>
  <c r="V16" i="44"/>
  <c r="V17" i="44"/>
  <c r="V18" i="44"/>
  <c r="U19" i="44"/>
  <c r="V14" i="44" s="1"/>
  <c r="W32" i="26" l="1"/>
  <c r="W31" i="26"/>
  <c r="W30" i="26"/>
  <c r="W29" i="26"/>
  <c r="W28" i="26"/>
  <c r="W27" i="26"/>
  <c r="U32" i="26"/>
  <c r="U31" i="26"/>
  <c r="U30" i="26"/>
  <c r="U29" i="26"/>
  <c r="U28" i="26"/>
  <c r="U27" i="26"/>
  <c r="K61" i="26"/>
  <c r="K62" i="26" s="1"/>
  <c r="K60" i="26"/>
  <c r="K53" i="26"/>
  <c r="J53" i="26"/>
  <c r="I53" i="26"/>
  <c r="H53" i="26"/>
  <c r="G53" i="26"/>
  <c r="J61" i="26"/>
  <c r="J60" i="26"/>
  <c r="I61" i="26"/>
  <c r="I60" i="26"/>
  <c r="H61" i="26"/>
  <c r="H60" i="26"/>
  <c r="G61" i="26"/>
  <c r="G60" i="26"/>
  <c r="AJ19" i="42" l="1"/>
  <c r="AJ18" i="42"/>
  <c r="AJ17" i="42"/>
  <c r="AJ16" i="42"/>
  <c r="AJ15" i="42"/>
  <c r="AI19" i="42"/>
  <c r="AH19" i="42"/>
  <c r="AI18" i="42"/>
  <c r="AH18" i="42"/>
  <c r="AI17" i="42"/>
  <c r="AH17" i="42"/>
  <c r="AI16" i="42"/>
  <c r="AH16" i="42"/>
  <c r="AI15" i="42"/>
  <c r="AH15" i="42"/>
  <c r="AG19" i="42"/>
  <c r="AF19" i="42"/>
  <c r="AG7" i="42"/>
  <c r="AF8" i="42"/>
  <c r="AH5" i="42" s="1"/>
  <c r="AE8" i="42"/>
  <c r="AG9" i="42"/>
  <c r="AG6" i="42"/>
  <c r="AG5" i="42"/>
  <c r="AG4" i="42"/>
  <c r="AH7" i="42" l="1"/>
  <c r="AH9" i="42"/>
  <c r="AG8" i="42"/>
  <c r="AH4" i="42"/>
  <c r="AH6" i="42"/>
  <c r="AH8" i="42" l="1"/>
  <c r="U43" i="42" l="1"/>
  <c r="U42" i="42"/>
  <c r="U41" i="42"/>
  <c r="U40" i="42"/>
  <c r="U39" i="42"/>
  <c r="U38" i="42"/>
  <c r="U37" i="42"/>
  <c r="U36" i="42"/>
  <c r="U35" i="42"/>
  <c r="U34" i="42"/>
  <c r="U33" i="42"/>
  <c r="U32" i="42"/>
  <c r="U31" i="42"/>
  <c r="U30" i="42"/>
  <c r="U29" i="42"/>
  <c r="U28" i="42"/>
  <c r="U27" i="42"/>
  <c r="U26" i="42"/>
  <c r="U25" i="42"/>
  <c r="U24" i="42"/>
  <c r="U23" i="42"/>
  <c r="U22" i="42"/>
  <c r="U21" i="42"/>
  <c r="U20" i="42"/>
  <c r="U19" i="42"/>
  <c r="U18" i="42"/>
  <c r="U17" i="42"/>
  <c r="U16" i="42"/>
  <c r="U15" i="42"/>
  <c r="T43" i="42"/>
  <c r="S43" i="42"/>
  <c r="T42" i="42"/>
  <c r="S42" i="42"/>
  <c r="T41" i="42"/>
  <c r="S41" i="42"/>
  <c r="T40" i="42"/>
  <c r="S40" i="42"/>
  <c r="T39" i="42"/>
  <c r="S39" i="42"/>
  <c r="T38" i="42"/>
  <c r="S38" i="42"/>
  <c r="T37" i="42"/>
  <c r="S37" i="42"/>
  <c r="T36" i="42"/>
  <c r="S36" i="42"/>
  <c r="T35" i="42"/>
  <c r="S35" i="42"/>
  <c r="T34" i="42"/>
  <c r="S34" i="42"/>
  <c r="T33" i="42"/>
  <c r="S33" i="42"/>
  <c r="T32" i="42"/>
  <c r="S32" i="42"/>
  <c r="T31" i="42"/>
  <c r="S31" i="42"/>
  <c r="T30" i="42"/>
  <c r="S30" i="42"/>
  <c r="T29" i="42"/>
  <c r="S29" i="42"/>
  <c r="T28" i="42"/>
  <c r="S28" i="42"/>
  <c r="T27" i="42"/>
  <c r="S27" i="42"/>
  <c r="T26" i="42"/>
  <c r="S26" i="42"/>
  <c r="T25" i="42"/>
  <c r="S25" i="42"/>
  <c r="T24" i="42"/>
  <c r="S24" i="42"/>
  <c r="T23" i="42"/>
  <c r="S23" i="42"/>
  <c r="T22" i="42"/>
  <c r="S22" i="42"/>
  <c r="T21" i="42"/>
  <c r="S21" i="42"/>
  <c r="T20" i="42"/>
  <c r="S20" i="42"/>
  <c r="T19" i="42"/>
  <c r="S19" i="42"/>
  <c r="T18" i="42"/>
  <c r="S18" i="42"/>
  <c r="T17" i="42"/>
  <c r="S17" i="42"/>
  <c r="T16" i="42"/>
  <c r="S16" i="42"/>
  <c r="T15" i="42"/>
  <c r="S15" i="42"/>
  <c r="T6" i="42" l="1"/>
  <c r="T7" i="42"/>
  <c r="T8" i="42"/>
  <c r="T5" i="42"/>
  <c r="T4" i="42"/>
  <c r="S10" i="42"/>
  <c r="S9" i="42"/>
  <c r="S8" i="42"/>
  <c r="S7" i="42"/>
  <c r="S6" i="42"/>
  <c r="S5" i="42"/>
  <c r="T9" i="42" l="1"/>
  <c r="AB25" i="42"/>
  <c r="AA25" i="42"/>
  <c r="Z25" i="42"/>
  <c r="AB24" i="42"/>
  <c r="AA24" i="42"/>
  <c r="Z24" i="42"/>
  <c r="AB23" i="42"/>
  <c r="AA23" i="42"/>
  <c r="Z23" i="42"/>
  <c r="AB22" i="42"/>
  <c r="AA22" i="42"/>
  <c r="Z22" i="42"/>
  <c r="AB21" i="42"/>
  <c r="AA21" i="42"/>
  <c r="Z21" i="42"/>
  <c r="AB20" i="42"/>
  <c r="AA20" i="42"/>
  <c r="Z20" i="42"/>
  <c r="AB19" i="42"/>
  <c r="AA19" i="42"/>
  <c r="Z19" i="42"/>
  <c r="AB18" i="42"/>
  <c r="AA18" i="42"/>
  <c r="Z18" i="42"/>
  <c r="AB17" i="42"/>
  <c r="AA17" i="42"/>
  <c r="Z17" i="42"/>
  <c r="AB16" i="42"/>
  <c r="AA16" i="42"/>
  <c r="Z16" i="42"/>
  <c r="AB15" i="42"/>
  <c r="AA15" i="42"/>
  <c r="Z15" i="42"/>
  <c r="Z6" i="42"/>
  <c r="Z5" i="42"/>
  <c r="Y7" i="42"/>
  <c r="AA5" i="42" s="1"/>
  <c r="X7" i="42"/>
  <c r="AA4" i="42" l="1"/>
  <c r="AA6" i="42"/>
  <c r="G30" i="42"/>
  <c r="F30" i="42"/>
  <c r="E30" i="42"/>
  <c r="G29" i="42"/>
  <c r="F29" i="42"/>
  <c r="E29" i="42"/>
  <c r="G28" i="42"/>
  <c r="F28" i="42"/>
  <c r="E28" i="42"/>
  <c r="G27" i="42"/>
  <c r="F27" i="42"/>
  <c r="E27" i="42"/>
  <c r="G26" i="42"/>
  <c r="F26" i="42"/>
  <c r="E26" i="42"/>
  <c r="G25" i="42"/>
  <c r="F25" i="42"/>
  <c r="E25" i="42"/>
  <c r="G24" i="42"/>
  <c r="F24" i="42"/>
  <c r="E24" i="42"/>
  <c r="G23" i="42"/>
  <c r="F23" i="42"/>
  <c r="E23" i="42"/>
  <c r="G22" i="42"/>
  <c r="F22" i="42"/>
  <c r="E22" i="42"/>
  <c r="G21" i="42"/>
  <c r="F21" i="42"/>
  <c r="E21" i="42"/>
  <c r="G20" i="42"/>
  <c r="F20" i="42"/>
  <c r="E20" i="42"/>
  <c r="G19" i="42"/>
  <c r="F19" i="42"/>
  <c r="E19" i="42"/>
  <c r="G18" i="42"/>
  <c r="F18" i="42"/>
  <c r="E18" i="42"/>
  <c r="G17" i="42"/>
  <c r="F17" i="42"/>
  <c r="E17" i="42"/>
  <c r="G16" i="42"/>
  <c r="F16" i="42"/>
  <c r="E16" i="42"/>
  <c r="G15" i="42"/>
  <c r="F15" i="42"/>
  <c r="E15" i="42"/>
  <c r="E10" i="42"/>
  <c r="E8" i="42"/>
  <c r="E7" i="42"/>
  <c r="E6" i="42"/>
  <c r="D9" i="42"/>
  <c r="F7" i="42" s="1"/>
  <c r="C9" i="42"/>
  <c r="J10" i="42"/>
  <c r="AA7" i="42" l="1"/>
  <c r="F4" i="42"/>
  <c r="F5" i="42"/>
  <c r="F8" i="42"/>
  <c r="E9" i="42"/>
  <c r="F6" i="42"/>
  <c r="F9" i="42" l="1"/>
  <c r="M40" i="42"/>
  <c r="M39" i="42"/>
  <c r="M38" i="42"/>
  <c r="M37" i="42"/>
  <c r="M36" i="42"/>
  <c r="M35" i="42"/>
  <c r="M34" i="42"/>
  <c r="M33" i="42"/>
  <c r="M32" i="42"/>
  <c r="M31" i="42"/>
  <c r="M30" i="42"/>
  <c r="M29" i="42"/>
  <c r="M28" i="42"/>
  <c r="M27" i="42"/>
  <c r="M26" i="42"/>
  <c r="M25" i="42"/>
  <c r="M24" i="42"/>
  <c r="M23" i="42"/>
  <c r="M22" i="42"/>
  <c r="M21" i="42"/>
  <c r="M20" i="42"/>
  <c r="M19" i="42"/>
  <c r="M18" i="42"/>
  <c r="M17" i="42"/>
  <c r="M15" i="42"/>
  <c r="L40" i="42"/>
  <c r="L39" i="42"/>
  <c r="L38" i="42"/>
  <c r="L37" i="42"/>
  <c r="L36" i="42"/>
  <c r="L35" i="42"/>
  <c r="L34" i="42"/>
  <c r="L33" i="42"/>
  <c r="L32" i="42"/>
  <c r="L31" i="42"/>
  <c r="L30" i="42"/>
  <c r="L29" i="42"/>
  <c r="L28" i="42"/>
  <c r="L27" i="42"/>
  <c r="L26" i="42"/>
  <c r="L25" i="42"/>
  <c r="L24" i="42"/>
  <c r="L23" i="42"/>
  <c r="L22" i="42"/>
  <c r="L21" i="42"/>
  <c r="L20" i="42"/>
  <c r="L19" i="42"/>
  <c r="L18" i="42"/>
  <c r="L17" i="42"/>
  <c r="L15" i="42"/>
  <c r="J41" i="42"/>
  <c r="K41" i="42"/>
  <c r="N40" i="42" s="1"/>
  <c r="L9" i="42"/>
  <c r="L8" i="42"/>
  <c r="L7" i="42"/>
  <c r="L6" i="42"/>
  <c r="L5" i="42"/>
  <c r="K10" i="42"/>
  <c r="M9" i="42" s="1"/>
  <c r="N25" i="42" l="1"/>
  <c r="M10" i="42"/>
  <c r="L41" i="42"/>
  <c r="N29" i="42"/>
  <c r="N17" i="42"/>
  <c r="N33" i="42"/>
  <c r="N21" i="42"/>
  <c r="N37" i="42"/>
  <c r="N18" i="42"/>
  <c r="N34" i="42"/>
  <c r="M41" i="42"/>
  <c r="N19" i="42"/>
  <c r="N23" i="42"/>
  <c r="N27" i="42"/>
  <c r="N31" i="42"/>
  <c r="N35" i="42"/>
  <c r="N39" i="42"/>
  <c r="N22" i="42"/>
  <c r="N26" i="42"/>
  <c r="N30" i="42"/>
  <c r="N38" i="42"/>
  <c r="N15" i="42"/>
  <c r="N20" i="42"/>
  <c r="N24" i="42"/>
  <c r="N28" i="42"/>
  <c r="N32" i="42"/>
  <c r="N36" i="42"/>
  <c r="N41" i="42"/>
  <c r="M6" i="42"/>
  <c r="L10" i="42"/>
  <c r="M7" i="42"/>
  <c r="M4" i="42"/>
  <c r="M8" i="42"/>
  <c r="M5" i="42"/>
  <c r="B3" i="44"/>
  <c r="K17" i="44"/>
  <c r="J17" i="44"/>
  <c r="I17" i="44"/>
  <c r="H17" i="44"/>
  <c r="L16" i="44"/>
  <c r="L15" i="44"/>
  <c r="L14" i="44"/>
  <c r="L13" i="44"/>
  <c r="L12" i="44"/>
  <c r="L17" i="44" l="1"/>
  <c r="N13" i="44" s="1"/>
  <c r="I77" i="26"/>
  <c r="K76" i="26" s="1"/>
  <c r="H77" i="26"/>
  <c r="J76" i="26"/>
  <c r="J75" i="26"/>
  <c r="C3" i="43"/>
  <c r="N16" i="44" l="1"/>
  <c r="I19" i="44"/>
  <c r="N15" i="44"/>
  <c r="K19" i="44"/>
  <c r="N17" i="44"/>
  <c r="L19" i="44"/>
  <c r="N12" i="44"/>
  <c r="N14" i="44"/>
  <c r="J19" i="44"/>
  <c r="H19" i="44"/>
  <c r="L16" i="42" l="1"/>
  <c r="C3" i="41" l="1"/>
  <c r="N16" i="42"/>
  <c r="M16" i="42"/>
  <c r="AA8" i="42"/>
  <c r="Z8" i="42"/>
  <c r="T10" i="42"/>
  <c r="L11" i="42"/>
  <c r="F10" i="42"/>
  <c r="Z7" i="42"/>
  <c r="E5" i="42"/>
  <c r="Z4" i="42"/>
  <c r="S4" i="42"/>
  <c r="L4" i="42"/>
  <c r="E4" i="42"/>
  <c r="C3" i="40"/>
  <c r="M11" i="42" l="1"/>
  <c r="J79" i="26" l="1"/>
  <c r="K73" i="26"/>
  <c r="J74" i="26"/>
  <c r="J73" i="26"/>
  <c r="J72" i="26"/>
  <c r="J71" i="26"/>
  <c r="J77" i="26" l="1"/>
  <c r="K75" i="26"/>
  <c r="K72" i="26"/>
  <c r="K74" i="26"/>
  <c r="K71" i="26"/>
  <c r="K77" i="26"/>
  <c r="H80" i="26"/>
  <c r="I3" i="26" l="1"/>
  <c r="B4" i="26"/>
  <c r="J62" i="26" l="1"/>
  <c r="I62" i="26"/>
  <c r="H62" i="26"/>
  <c r="G62" i="26"/>
  <c r="B3" i="26" l="1"/>
  <c r="C3" i="33" l="1"/>
  <c r="C3" i="32"/>
  <c r="C3" i="27" l="1"/>
</calcChain>
</file>

<file path=xl/comments1.xml><?xml version="1.0" encoding="utf-8"?>
<comments xmlns="http://schemas.openxmlformats.org/spreadsheetml/2006/main">
  <authors>
    <author>Roy Condor - Perucamaras</author>
  </authors>
  <commentList>
    <comment ref="I32" authorId="0">
      <text>
        <r>
          <rPr>
            <b/>
            <sz val="9"/>
            <color indexed="81"/>
            <rFont val="Tahoma"/>
            <family val="2"/>
          </rPr>
          <t>Roy Condor - Perucamaras:</t>
        </r>
        <r>
          <rPr>
            <sz val="9"/>
            <color indexed="81"/>
            <rFont val="Tahoma"/>
            <family val="2"/>
          </rPr>
          <t xml:space="preserve">
Artesanales</t>
        </r>
      </text>
    </comment>
  </commentList>
</comments>
</file>

<file path=xl/sharedStrings.xml><?xml version="1.0" encoding="utf-8"?>
<sst xmlns="http://schemas.openxmlformats.org/spreadsheetml/2006/main" count="528" uniqueCount="175">
  <si>
    <t>Índice</t>
  </si>
  <si>
    <t>Total</t>
  </si>
  <si>
    <t>Var. %</t>
  </si>
  <si>
    <t>Total general</t>
  </si>
  <si>
    <t>Región</t>
  </si>
  <si>
    <t xml:space="preserve">VAB </t>
  </si>
  <si>
    <t>PAR. %  2016</t>
  </si>
  <si>
    <t>VAR % 
2016-2015</t>
  </si>
  <si>
    <t>Aporte al Crecimiento P.p.</t>
  </si>
  <si>
    <t>Extracción de 
Petróleo, Gas y 
Minerales</t>
  </si>
  <si>
    <t>Electricidad, 
Gas y Agua</t>
  </si>
  <si>
    <t>Telecom. y 
otros Serv. de 
Información</t>
  </si>
  <si>
    <t>Administración 
Pública y 
Defensa</t>
  </si>
  <si>
    <t>Otros 
servicios</t>
  </si>
  <si>
    <t>Transporte, 
Almacen., 
Correo y 
Mensajería</t>
  </si>
  <si>
    <t>Alojamiento 
y 
Restaurantes</t>
  </si>
  <si>
    <t>Comercio</t>
  </si>
  <si>
    <t>Agricultura, 
Ganadería, 
Caza y 
Silvicultura</t>
  </si>
  <si>
    <t>Manufactura</t>
  </si>
  <si>
    <t>Construcción</t>
  </si>
  <si>
    <t>Pesca 
y 
Acuicultura</t>
  </si>
  <si>
    <t>1. Aporte del Sector Minero a la Economía Regional</t>
  </si>
  <si>
    <t>ActividadN°</t>
  </si>
  <si>
    <t>Total Sector Minero</t>
  </si>
  <si>
    <t xml:space="preserve">VAB  </t>
  </si>
  <si>
    <t>Total Macro Región</t>
  </si>
  <si>
    <t>Fuente: INEI - BCRP                                                                                                         Elaboración: CIE - PERUCÁMARAS</t>
  </si>
  <si>
    <t>Sector Minero por Regiones y su aporte al crecimiento regional</t>
  </si>
  <si>
    <t>2007-2017(*)</t>
  </si>
  <si>
    <t>Años</t>
  </si>
  <si>
    <t>COBRE 
(TM. F)</t>
  </si>
  <si>
    <t>ORO 
(TM)</t>
  </si>
  <si>
    <t>PLATA 
(TM)</t>
  </si>
  <si>
    <t>PLOMO 
(TM. F)</t>
  </si>
  <si>
    <t>MOLIBDENO
(TM. F)</t>
  </si>
  <si>
    <t>2017(*)</t>
  </si>
  <si>
    <t>Perú</t>
  </si>
  <si>
    <t>Par.% 2017</t>
  </si>
  <si>
    <t>Ene-Jun 2016</t>
  </si>
  <si>
    <t>Ene-Jun 2017</t>
  </si>
  <si>
    <t>Cobre TMF</t>
  </si>
  <si>
    <t>Oro TM</t>
  </si>
  <si>
    <t>Cobre (TMF)</t>
  </si>
  <si>
    <t>Plata TM</t>
  </si>
  <si>
    <t>Plomo TMF</t>
  </si>
  <si>
    <t>MOLIBDENO TMF</t>
  </si>
  <si>
    <t>REGIÓN</t>
  </si>
  <si>
    <t>Par. %</t>
  </si>
  <si>
    <t>2. Producción Minero Metálica</t>
  </si>
  <si>
    <t>Exploración</t>
  </si>
  <si>
    <t xml:space="preserve">Aporte </t>
  </si>
  <si>
    <t>Var.%</t>
  </si>
  <si>
    <t>Otros Sectores</t>
  </si>
  <si>
    <t>Macro Región Norte: Aporte del Sectorial al VAB</t>
  </si>
  <si>
    <t>Total Nacional</t>
  </si>
  <si>
    <t>Fuente: MEM                                                                             Elaboración: CIE - PERUCÁMARAS</t>
  </si>
  <si>
    <t>Sector Minero e Hidrocarburos</t>
  </si>
  <si>
    <t>*/ Producen solo Hidrocarburos</t>
  </si>
  <si>
    <t>Cartera Estimada de Proyectos por minerales predominantes</t>
  </si>
  <si>
    <t>Au</t>
  </si>
  <si>
    <t>Cu</t>
  </si>
  <si>
    <t>Fe</t>
  </si>
  <si>
    <t>Sur</t>
  </si>
  <si>
    <t>Arequipa</t>
  </si>
  <si>
    <t>Cusco</t>
  </si>
  <si>
    <t>Madre de Dios</t>
  </si>
  <si>
    <t>Moquegua</t>
  </si>
  <si>
    <t>Puno</t>
  </si>
  <si>
    <t>Tacna</t>
  </si>
  <si>
    <t xml:space="preserve">Macro Región Sur:  Minería Metálica </t>
  </si>
  <si>
    <t>Macro Región Sur</t>
  </si>
  <si>
    <t>Macro Región Sur: Producción Minero Metálica</t>
  </si>
  <si>
    <t>M. R. Sur</t>
  </si>
  <si>
    <t>AREQUIPA</t>
  </si>
  <si>
    <t>CUSCO</t>
  </si>
  <si>
    <t>MADRE DE DIOS</t>
  </si>
  <si>
    <t>MOQUEGUA</t>
  </si>
  <si>
    <t>PUNO</t>
  </si>
  <si>
    <t>TACNA</t>
  </si>
  <si>
    <t>M. R. SUR</t>
  </si>
  <si>
    <t>Cartera Estimada de Proyectos Mineros según Proyecto</t>
  </si>
  <si>
    <t>AREQUIPA:  Sector Minero e Hidrocarburos</t>
  </si>
  <si>
    <t>CUSCO:  Sector Minero e Hidrocarburos</t>
  </si>
  <si>
    <t>MADRE DE DIOS:  Sector Minero e Hidrocarburos</t>
  </si>
  <si>
    <t>MOQUEGUA:  Sector Minero e Hidrocarburos</t>
  </si>
  <si>
    <t>PUNO:  Sector Minero e Hidrocarburos</t>
  </si>
  <si>
    <t>TACNA:  Sector Minero e Hidrocarburos</t>
  </si>
  <si>
    <t>Prefactibilidad</t>
  </si>
  <si>
    <t>Factibilidad y estudios</t>
  </si>
  <si>
    <r>
      <t>Macro Región Sur 
Cartera estimada de proyectos Mineros según etapa del proyecto, a Setiembre</t>
    </r>
    <r>
      <rPr>
        <b/>
        <sz val="9"/>
        <color rgb="FFFF0000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>2017</t>
    </r>
  </si>
  <si>
    <t>Don Javier</t>
  </si>
  <si>
    <t>Pampa de Pongo</t>
  </si>
  <si>
    <t>Tía María</t>
  </si>
  <si>
    <t>Zafranal</t>
  </si>
  <si>
    <t>Accha</t>
  </si>
  <si>
    <t>Antapaccay Expansión Tintaya-Integración Coroccohuayco</t>
  </si>
  <si>
    <t>Quechua</t>
  </si>
  <si>
    <t>Los Calatos</t>
  </si>
  <si>
    <t>Quellaveco</t>
  </si>
  <si>
    <t>San Gabriel (Ex-Chucapaca)</t>
  </si>
  <si>
    <t>Corani</t>
  </si>
  <si>
    <t>Macusani</t>
  </si>
  <si>
    <t>Ollachea</t>
  </si>
  <si>
    <t>Reaprovechamiento
de Relaves B2, UP
San Rafael</t>
  </si>
  <si>
    <t>Santa Ana</t>
  </si>
  <si>
    <t>Ampliación
Toquepala</t>
  </si>
  <si>
    <t>1. Cartera de Proyectos Mineros : Macro Región Sur</t>
  </si>
  <si>
    <t>Cu, Au</t>
  </si>
  <si>
    <t>Zn, Pb</t>
  </si>
  <si>
    <t>Cu-Mo</t>
  </si>
  <si>
    <t>Ag</t>
  </si>
  <si>
    <t>Sn</t>
  </si>
  <si>
    <t>Uranio</t>
  </si>
  <si>
    <t>por definir</t>
  </si>
  <si>
    <t>Cartera Estimada de Proyectos Mineros según Inicio de Operaciones</t>
  </si>
  <si>
    <t>Part. MR Sur</t>
  </si>
  <si>
    <t>Macro Región Sur: Inversión Minera Acumulada Enero - Agosto</t>
  </si>
  <si>
    <t>3. Inversión Minera Ene-Ago 2017 / 2016</t>
  </si>
  <si>
    <t>2017*</t>
  </si>
  <si>
    <t>Año</t>
  </si>
  <si>
    <t>2007-2016 : EVOLUCIÓN HISTÓRICA DE LAS INVERSIONES MINERAS SEGÚN REGIÓN (US$ MILLONES)</t>
  </si>
  <si>
    <t>* Enero - Agosto 2017</t>
  </si>
  <si>
    <t>Oro /TM finas</t>
  </si>
  <si>
    <t>COMPAÑÍA DE MINAS BUENAVENTURA S.A.A.</t>
  </si>
  <si>
    <t>COMPAÑIA MINERA CARAVELI S.A.C.</t>
  </si>
  <si>
    <t>MINERA VETA DORADA S.A.C.</t>
  </si>
  <si>
    <t>MINERA TITAN DEL PERU S.R.L.</t>
  </si>
  <si>
    <t>MINERA PARAISO S.A.C.</t>
  </si>
  <si>
    <t>MINERA YANAQUIHUA S.A.C.</t>
  </si>
  <si>
    <t>MINERA CONFIANZA S.A.C.</t>
  </si>
  <si>
    <t>COMPAÑIA MINERA ARES S.A.C.</t>
  </si>
  <si>
    <t>ANALYTICA MINERAL SERVICES S.A.C.</t>
  </si>
  <si>
    <t>MINERA AURIFERA CUATRO DE ENERO S.A.</t>
  </si>
  <si>
    <t>MINERA COLIBRI S.A.C.</t>
  </si>
  <si>
    <t>MINERA ESPAÑOLITA DEL SUR S.A.</t>
  </si>
  <si>
    <t>CENTURY MINING PERU S.A.C.</t>
  </si>
  <si>
    <t>COMPAÑIA MINERA MAXPALA S.A.C.</t>
  </si>
  <si>
    <t>Total AREQUIPA</t>
  </si>
  <si>
    <t>COMPAÑIA MINERA ANTAPACCAY S.A.</t>
  </si>
  <si>
    <t>ARUNTANI S.A.C.</t>
  </si>
  <si>
    <t>CALIZAYA LOPEZ ISIDRO</t>
  </si>
  <si>
    <t>MINSUR S.A.</t>
  </si>
  <si>
    <t>Total TACNA</t>
  </si>
  <si>
    <t>Total CUSCO</t>
  </si>
  <si>
    <t>Total MADRE DE DIOS</t>
  </si>
  <si>
    <t>Total MOQUEGUA</t>
  </si>
  <si>
    <t>Total PUNO</t>
  </si>
  <si>
    <t>M. Sur</t>
  </si>
  <si>
    <t>MINERA BATEAS S.A.C.</t>
  </si>
  <si>
    <t>MINERA CUPRIFERA G.J. PICKMANN E.I.R.L.</t>
  </si>
  <si>
    <t>PROCESADORA COSTA SUR S.A.C.</t>
  </si>
  <si>
    <t>SOCIEDAD MINERA CERRO VERDE S.A.A.</t>
  </si>
  <si>
    <t>HUDBAY PERU S.A.C.</t>
  </si>
  <si>
    <t>SOUTHERN PERU COPPER CORPORATION SUCURSAL DEL PERU</t>
  </si>
  <si>
    <t>CONSORCIO DE INGENIEROS EJECUTORES MINEROS S.A.</t>
  </si>
  <si>
    <t>*Principales compañias</t>
  </si>
  <si>
    <t>BREXIA GOLDPLATA PERU S.A.C.</t>
  </si>
  <si>
    <t>MINAS ALTA CORDILLERA S.A.C.</t>
  </si>
  <si>
    <t>S.M.R.L. DON RAFO 2</t>
  </si>
  <si>
    <t>TITULAR</t>
  </si>
  <si>
    <t>REGION</t>
  </si>
  <si>
    <t>(*) Acumulado Ene-Ago 2017</t>
  </si>
  <si>
    <r>
      <t>Ene-Agos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2016-2017</t>
    </r>
  </si>
  <si>
    <t>Fuente: Ministerio de Energía y Minas                                                                         Elaboración: CIE-PERUCÁMARAS</t>
  </si>
  <si>
    <t>Total (Mlls. US$)</t>
  </si>
  <si>
    <t>Factibilidad y estudios complementarios</t>
  </si>
  <si>
    <t>Inversión Minera (Mlls de US$)</t>
  </si>
  <si>
    <t>Variación Anual %</t>
  </si>
  <si>
    <t>Fuente: MEM                                                                                                                                                       Elaboración: CIE - PERUCÁMARAS</t>
  </si>
  <si>
    <t>Ene-Ago 2016</t>
  </si>
  <si>
    <t>Ene-Ago 2017</t>
  </si>
  <si>
    <t>Información ampliada del Reporte Regional de la Macro Región Sur - Edición N° 264</t>
  </si>
  <si>
    <t>Cartera de proyectos de inversión minera a setiembre del 2017</t>
  </si>
  <si>
    <t>Lunes, 6 de noviembre de 2017</t>
  </si>
  <si>
    <t>Macro Región Sur:  Cartera de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</si>
</sst>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&quot;S/.&quot;\ #,##0.00_);\(&quot;S/.&quot;\ #,##0.00\)"/>
    <numFmt numFmtId="165" formatCode="_([$€-2]\ * #,##0.00_);_([$€-2]\ * \(#,##0.00\);_([$€-2]\ * &quot;-&quot;??_)"/>
    <numFmt numFmtId="166" formatCode="_(* #,##0.00_);_(* \(#,##0.00\);_(* &quot;-&quot;??_);_(@_)"/>
    <numFmt numFmtId="167" formatCode="_-* #,##0.00\ _€_-;\-* #,##0.00\ _€_-;_-* &quot;-&quot;??\ _€_-;_-@_-"/>
    <numFmt numFmtId="168" formatCode="_(* #,##0.0_);_(* \(#,##0.0\);_(* &quot;-&quot;??_);_(@_)"/>
    <numFmt numFmtId="169" formatCode="_(&quot;S/.&quot;\ * #,##0.00_);_(&quot;S/.&quot;\ * \(#,##0.00\);_(&quot;S/.&quot;\ * &quot;-&quot;??_);_(@_)"/>
    <numFmt numFmtId="170" formatCode="0.0%"/>
    <numFmt numFmtId="171" formatCode="#,##0.0"/>
    <numFmt numFmtId="172" formatCode="_ #,##0.0__\ ;_ \-#,##0.0__\ ;_ \ &quot;-.-&quot;__\ ;_ @__"/>
    <numFmt numFmtId="173" formatCode="_ #,##0.0__\ ;_ \-#,##0.0__\ ;_ \ &quot;-.-&quot;__\ ;_ @\ __"/>
    <numFmt numFmtId="174" formatCode="0.0_)"/>
    <numFmt numFmtId="175" formatCode="_ * #,##0_ ;_ * \-#,##0_ ;_ * &quot;-&quot;_ ;_ @_ \l"/>
    <numFmt numFmtId="176" formatCode="0.0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color theme="1" tint="0.49998474074526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name val="Arial"/>
      <family val="2"/>
    </font>
    <font>
      <sz val="8"/>
      <color theme="1"/>
      <name val="Calibri"/>
      <family val="2"/>
      <scheme val="minor"/>
    </font>
    <font>
      <sz val="16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sz val="9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0"/>
      <name val="Arial Narrow"/>
      <family val="2"/>
    </font>
    <font>
      <sz val="7"/>
      <color theme="0"/>
      <name val="Arial Narrow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Times New Roman"/>
      <family val="1"/>
    </font>
    <font>
      <sz val="12"/>
      <name val="Helv"/>
    </font>
    <font>
      <sz val="12"/>
      <name val="Times New Roman"/>
      <family val="1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8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Arial Narrow"/>
      <family val="2"/>
    </font>
    <font>
      <b/>
      <sz val="7"/>
      <color rgb="FFFF0000"/>
      <name val="Arial Narrow"/>
      <family val="2"/>
    </font>
    <font>
      <sz val="7"/>
      <color rgb="FFFF0000"/>
      <name val="Arial Narrow"/>
      <family val="2"/>
    </font>
    <font>
      <sz val="11"/>
      <color theme="0"/>
      <name val="Calibri"/>
      <family val="2"/>
      <scheme val="minor"/>
    </font>
    <font>
      <sz val="8"/>
      <name val="Arial Narrow"/>
      <family val="2"/>
    </font>
    <font>
      <b/>
      <sz val="8"/>
      <color theme="0"/>
      <name val="Arial Narrow"/>
      <family val="2"/>
    </font>
    <font>
      <sz val="8"/>
      <color theme="0"/>
      <name val="Arial Narrow"/>
      <family val="2"/>
    </font>
    <font>
      <b/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7"/>
      <name val="Arial Narrow"/>
      <family val="2"/>
    </font>
    <font>
      <b/>
      <sz val="7"/>
      <name val="Arial Narrow"/>
      <family val="2"/>
    </font>
    <font>
      <i/>
      <sz val="6"/>
      <name val="Arial Narrow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Calibri"/>
      <family val="2"/>
      <scheme val="minor"/>
    </font>
    <font>
      <sz val="8"/>
      <color rgb="FFFF0000"/>
      <name val="Arial"/>
      <family val="2"/>
    </font>
    <font>
      <b/>
      <sz val="9"/>
      <color rgb="FFFF0000"/>
      <name val="Calibri"/>
      <family val="2"/>
      <scheme val="minor"/>
    </font>
    <font>
      <sz val="8"/>
      <color theme="1"/>
      <name val="Calibri"/>
      <family val="2"/>
    </font>
    <font>
      <i/>
      <sz val="8"/>
      <name val="Calibri"/>
      <family val="2"/>
      <scheme val="minor"/>
    </font>
    <font>
      <sz val="7"/>
      <color theme="1"/>
      <name val="Arial Narrow"/>
      <family val="2"/>
    </font>
    <font>
      <sz val="7"/>
      <color rgb="FF0070C0"/>
      <name val="Arial Narrow"/>
      <family val="2"/>
    </font>
    <font>
      <sz val="8"/>
      <name val="Calibri"/>
      <family val="2"/>
    </font>
    <font>
      <sz val="8"/>
      <color theme="1" tint="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rgb="FFDCE6F1"/>
      </patternFill>
    </fill>
    <fill>
      <patternFill patternType="solid">
        <fgColor rgb="FFC0504D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rgb="FFDCE6F1"/>
      </patternFill>
    </fill>
    <fill>
      <patternFill patternType="solid">
        <fgColor theme="0" tint="-0.14999847407452621"/>
        <bgColor rgb="FFDCE6F1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5" tint="0.79998168889431442"/>
        <bgColor rgb="FFDCE6F1"/>
      </patternFill>
    </fill>
    <fill>
      <patternFill patternType="solid">
        <fgColor theme="5" tint="0.59999389629810485"/>
        <bgColor rgb="FFDCE6F1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/>
      <bottom/>
      <diagonal/>
    </border>
    <border>
      <left/>
      <right style="hair">
        <color theme="0" tint="-0.249977111117893"/>
      </right>
      <top/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95B3D7"/>
      </top>
      <bottom/>
      <diagonal/>
    </border>
    <border>
      <left/>
      <right/>
      <top/>
      <bottom style="thin">
        <color rgb="FF95B3D7"/>
      </bottom>
      <diagonal/>
    </border>
    <border>
      <left/>
      <right/>
      <top/>
      <bottom style="thin">
        <color theme="4" tint="0.39997558519241921"/>
      </bottom>
      <diagonal/>
    </border>
    <border>
      <left style="hair">
        <color rgb="FFBFBFBF"/>
      </left>
      <right style="hair">
        <color rgb="FFBFBFBF"/>
      </right>
      <top style="hair">
        <color rgb="FFBFBFBF"/>
      </top>
      <bottom style="hair">
        <color rgb="FFBFBFBF"/>
      </bottom>
      <diagonal/>
    </border>
    <border>
      <left style="hair">
        <color rgb="FFBFBFBF"/>
      </left>
      <right/>
      <top style="hair">
        <color rgb="FFBFBFBF"/>
      </top>
      <bottom style="hair">
        <color theme="0" tint="-0.249977111117893"/>
      </bottom>
      <diagonal/>
    </border>
    <border>
      <left/>
      <right style="hair">
        <color rgb="FFBFBFBF"/>
      </right>
      <top style="hair">
        <color rgb="FFBFBFBF"/>
      </top>
      <bottom style="hair">
        <color theme="0" tint="-0.249977111117893"/>
      </bottom>
      <diagonal/>
    </border>
    <border>
      <left/>
      <right/>
      <top/>
      <bottom style="hair">
        <color rgb="FFBFBFBF"/>
      </bottom>
      <diagonal/>
    </border>
    <border>
      <left/>
      <right style="hair">
        <color rgb="FFBFBFBF"/>
      </right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indexed="64"/>
      </top>
      <bottom/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50">
    <xf numFmtId="0" fontId="0" fillId="0" borderId="0"/>
    <xf numFmtId="0" fontId="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1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24" fillId="0" borderId="0" applyNumberFormat="0" applyFill="0" applyBorder="0" applyAlignment="0" applyProtection="0"/>
    <xf numFmtId="15" fontId="7" fillId="0" borderId="21" applyFill="0" applyBorder="0" applyProtection="0">
      <alignment horizontal="center" wrapText="1" shrinkToFit="1"/>
    </xf>
    <xf numFmtId="2" fontId="24" fillId="0" borderId="0" applyFill="0" applyBorder="0" applyAlignment="0" applyProtection="0"/>
    <xf numFmtId="1" fontId="7" fillId="0" borderId="0" applyFont="0" applyFill="0" applyBorder="0" applyAlignment="0" applyProtection="0">
      <protection locked="0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2" fontId="27" fillId="0" borderId="0" applyFont="0" applyFill="0" applyBorder="0" applyAlignment="0" applyProtection="0"/>
    <xf numFmtId="173" fontId="27" fillId="0" borderId="0" applyFill="0" applyBorder="0" applyAlignment="0" applyProtection="0"/>
    <xf numFmtId="174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175" fontId="29" fillId="0" borderId="0" applyFont="0" applyFill="0" applyBorder="0" applyAlignment="0" applyProtection="0"/>
  </cellStyleXfs>
  <cellXfs count="262">
    <xf numFmtId="0" fontId="0" fillId="0" borderId="0" xfId="0"/>
    <xf numFmtId="0" fontId="0" fillId="2" borderId="0" xfId="0" applyFill="1"/>
    <xf numFmtId="0" fontId="4" fillId="2" borderId="0" xfId="1" applyFill="1" applyAlignment="1">
      <alignment horizontal="right"/>
    </xf>
    <xf numFmtId="0" fontId="9" fillId="2" borderId="0" xfId="0" applyFont="1" applyFill="1"/>
    <xf numFmtId="0" fontId="0" fillId="2" borderId="0" xfId="0" applyFill="1" applyAlignment="1">
      <alignment horizontal="center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6" fillId="2" borderId="0" xfId="0" applyFont="1" applyFill="1" applyBorder="1"/>
    <xf numFmtId="0" fontId="3" fillId="2" borderId="0" xfId="0" applyFont="1" applyFill="1" applyBorder="1"/>
    <xf numFmtId="0" fontId="4" fillId="2" borderId="0" xfId="1" applyFill="1"/>
    <xf numFmtId="0" fontId="10" fillId="2" borderId="0" xfId="0" applyFont="1" applyFill="1"/>
    <xf numFmtId="0" fontId="4" fillId="0" borderId="0" xfId="1"/>
    <xf numFmtId="0" fontId="9" fillId="2" borderId="6" xfId="0" applyFont="1" applyFill="1" applyBorder="1"/>
    <xf numFmtId="0" fontId="0" fillId="4" borderId="3" xfId="0" applyFill="1" applyBorder="1"/>
    <xf numFmtId="0" fontId="0" fillId="4" borderId="2" xfId="0" applyFill="1" applyBorder="1"/>
    <xf numFmtId="0" fontId="0" fillId="4" borderId="4" xfId="0" applyFill="1" applyBorder="1"/>
    <xf numFmtId="0" fontId="10" fillId="2" borderId="0" xfId="0" applyFont="1" applyFill="1" applyBorder="1"/>
    <xf numFmtId="0" fontId="17" fillId="2" borderId="0" xfId="0" applyFont="1" applyFill="1" applyBorder="1" applyAlignment="1">
      <alignment horizontal="left"/>
    </xf>
    <xf numFmtId="0" fontId="17" fillId="2" borderId="0" xfId="0" applyFont="1" applyFill="1" applyBorder="1"/>
    <xf numFmtId="0" fontId="16" fillId="2" borderId="0" xfId="0" applyFont="1" applyFill="1"/>
    <xf numFmtId="0" fontId="21" fillId="10" borderId="9" xfId="0" applyFont="1" applyFill="1" applyBorder="1" applyAlignment="1">
      <alignment horizontal="center" vertical="center"/>
    </xf>
    <xf numFmtId="171" fontId="22" fillId="10" borderId="9" xfId="0" applyNumberFormat="1" applyFont="1" applyFill="1" applyBorder="1" applyAlignment="1">
      <alignment horizontal="center" vertical="center" wrapText="1"/>
    </xf>
    <xf numFmtId="170" fontId="30" fillId="11" borderId="22" xfId="29" applyNumberFormat="1" applyFont="1" applyFill="1" applyBorder="1"/>
    <xf numFmtId="0" fontId="12" fillId="2" borderId="0" xfId="0" applyFont="1" applyFill="1"/>
    <xf numFmtId="0" fontId="23" fillId="2" borderId="0" xfId="0" applyFont="1" applyFill="1" applyBorder="1" applyAlignment="1">
      <alignment horizontal="left"/>
    </xf>
    <xf numFmtId="171" fontId="23" fillId="2" borderId="0" xfId="0" applyNumberFormat="1" applyFont="1" applyFill="1" applyBorder="1"/>
    <xf numFmtId="0" fontId="19" fillId="2" borderId="0" xfId="0" applyFont="1" applyFill="1"/>
    <xf numFmtId="0" fontId="19" fillId="2" borderId="0" xfId="0" applyFont="1" applyFill="1" applyAlignment="1">
      <alignment horizontal="left"/>
    </xf>
    <xf numFmtId="3" fontId="19" fillId="2" borderId="0" xfId="0" applyNumberFormat="1" applyFont="1" applyFill="1"/>
    <xf numFmtId="170" fontId="30" fillId="11" borderId="0" xfId="29" applyNumberFormat="1" applyFont="1" applyFill="1" applyBorder="1"/>
    <xf numFmtId="0" fontId="20" fillId="2" borderId="0" xfId="0" applyFont="1" applyFill="1" applyBorder="1" applyAlignment="1">
      <alignment horizontal="center"/>
    </xf>
    <xf numFmtId="171" fontId="30" fillId="11" borderId="0" xfId="0" applyNumberFormat="1" applyFont="1" applyFill="1" applyBorder="1" applyAlignment="1">
      <alignment horizontal="center" vertical="center"/>
    </xf>
    <xf numFmtId="170" fontId="12" fillId="2" borderId="0" xfId="29" applyNumberFormat="1" applyFont="1" applyFill="1"/>
    <xf numFmtId="171" fontId="12" fillId="2" borderId="0" xfId="0" applyNumberFormat="1" applyFont="1" applyFill="1"/>
    <xf numFmtId="171" fontId="12" fillId="2" borderId="30" xfId="0" applyNumberFormat="1" applyFont="1" applyFill="1" applyBorder="1"/>
    <xf numFmtId="0" fontId="32" fillId="15" borderId="30" xfId="0" applyFont="1" applyFill="1" applyBorder="1" applyAlignment="1">
      <alignment horizontal="left"/>
    </xf>
    <xf numFmtId="3" fontId="32" fillId="15" borderId="30" xfId="0" applyNumberFormat="1" applyFont="1" applyFill="1" applyBorder="1"/>
    <xf numFmtId="3" fontId="10" fillId="2" borderId="0" xfId="0" applyNumberFormat="1" applyFont="1" applyFill="1"/>
    <xf numFmtId="3" fontId="16" fillId="2" borderId="0" xfId="0" applyNumberFormat="1" applyFont="1" applyFill="1"/>
    <xf numFmtId="0" fontId="33" fillId="3" borderId="0" xfId="0" applyFont="1" applyFill="1"/>
    <xf numFmtId="0" fontId="33" fillId="2" borderId="0" xfId="0" applyFont="1" applyFill="1"/>
    <xf numFmtId="0" fontId="33" fillId="4" borderId="2" xfId="0" applyFont="1" applyFill="1" applyBorder="1"/>
    <xf numFmtId="0" fontId="33" fillId="4" borderId="4" xfId="0" applyFont="1" applyFill="1" applyBorder="1"/>
    <xf numFmtId="0" fontId="33" fillId="2" borderId="5" xfId="0" applyFont="1" applyFill="1" applyBorder="1"/>
    <xf numFmtId="0" fontId="33" fillId="2" borderId="0" xfId="0" applyFont="1" applyFill="1" applyBorder="1"/>
    <xf numFmtId="0" fontId="33" fillId="2" borderId="6" xfId="0" applyFont="1" applyFill="1" applyBorder="1"/>
    <xf numFmtId="0" fontId="33" fillId="2" borderId="7" xfId="0" applyFont="1" applyFill="1" applyBorder="1"/>
    <xf numFmtId="0" fontId="33" fillId="2" borderId="1" xfId="0" applyFont="1" applyFill="1" applyBorder="1"/>
    <xf numFmtId="0" fontId="33" fillId="2" borderId="8" xfId="0" applyFont="1" applyFill="1" applyBorder="1"/>
    <xf numFmtId="0" fontId="34" fillId="2" borderId="0" xfId="0" applyFont="1" applyFill="1" applyBorder="1" applyAlignment="1">
      <alignment horizontal="left"/>
    </xf>
    <xf numFmtId="171" fontId="36" fillId="14" borderId="0" xfId="0" applyNumberFormat="1" applyFont="1" applyFill="1" applyBorder="1"/>
    <xf numFmtId="170" fontId="35" fillId="14" borderId="0" xfId="29" applyNumberFormat="1" applyFont="1" applyFill="1" applyBorder="1"/>
    <xf numFmtId="0" fontId="2" fillId="2" borderId="0" xfId="0" applyFont="1" applyFill="1" applyBorder="1" applyAlignment="1">
      <alignment horizontal="left"/>
    </xf>
    <xf numFmtId="0" fontId="9" fillId="4" borderId="3" xfId="0" applyFont="1" applyFill="1" applyBorder="1"/>
    <xf numFmtId="0" fontId="38" fillId="0" borderId="10" xfId="0" applyFont="1" applyBorder="1" applyAlignment="1"/>
    <xf numFmtId="0" fontId="37" fillId="2" borderId="5" xfId="0" applyFont="1" applyFill="1" applyBorder="1"/>
    <xf numFmtId="0" fontId="37" fillId="2" borderId="0" xfId="0" applyFont="1" applyFill="1" applyBorder="1"/>
    <xf numFmtId="0" fontId="37" fillId="2" borderId="7" xfId="0" applyFont="1" applyFill="1" applyBorder="1"/>
    <xf numFmtId="0" fontId="37" fillId="2" borderId="1" xfId="0" applyFont="1" applyFill="1" applyBorder="1"/>
    <xf numFmtId="0" fontId="37" fillId="2" borderId="6" xfId="0" applyFont="1" applyFill="1" applyBorder="1"/>
    <xf numFmtId="0" fontId="37" fillId="2" borderId="8" xfId="0" applyFont="1" applyFill="1" applyBorder="1"/>
    <xf numFmtId="0" fontId="42" fillId="2" borderId="0" xfId="0" applyFont="1" applyFill="1" applyBorder="1" applyAlignment="1">
      <alignment horizontal="left"/>
    </xf>
    <xf numFmtId="171" fontId="40" fillId="6" borderId="31" xfId="0" applyNumberFormat="1" applyFont="1" applyFill="1" applyBorder="1" applyAlignment="1">
      <alignment horizontal="center" vertical="center" wrapText="1"/>
    </xf>
    <xf numFmtId="0" fontId="39" fillId="6" borderId="15" xfId="0" applyFont="1" applyFill="1" applyBorder="1" applyAlignment="1">
      <alignment vertical="center"/>
    </xf>
    <xf numFmtId="0" fontId="39" fillId="6" borderId="17" xfId="0" applyFont="1" applyFill="1" applyBorder="1" applyAlignment="1">
      <alignment vertical="center"/>
    </xf>
    <xf numFmtId="1" fontId="22" fillId="12" borderId="25" xfId="0" applyNumberFormat="1" applyFont="1" applyFill="1" applyBorder="1" applyAlignment="1">
      <alignment horizontal="center" vertical="center" wrapText="1"/>
    </xf>
    <xf numFmtId="171" fontId="44" fillId="0" borderId="25" xfId="0" applyNumberFormat="1" applyFont="1" applyFill="1" applyBorder="1"/>
    <xf numFmtId="171" fontId="44" fillId="13" borderId="25" xfId="0" applyNumberFormat="1" applyFont="1" applyFill="1" applyBorder="1"/>
    <xf numFmtId="170" fontId="44" fillId="0" borderId="25" xfId="29" applyNumberFormat="1" applyFont="1" applyFill="1" applyBorder="1"/>
    <xf numFmtId="170" fontId="45" fillId="13" borderId="25" xfId="29" applyNumberFormat="1" applyFont="1" applyFill="1" applyBorder="1"/>
    <xf numFmtId="0" fontId="21" fillId="12" borderId="26" xfId="0" applyFont="1" applyFill="1" applyBorder="1" applyAlignment="1">
      <alignment vertical="center" wrapText="1"/>
    </xf>
    <xf numFmtId="0" fontId="38" fillId="3" borderId="10" xfId="0" applyFont="1" applyFill="1" applyBorder="1" applyAlignment="1"/>
    <xf numFmtId="0" fontId="38" fillId="2" borderId="10" xfId="0" applyFont="1" applyFill="1" applyBorder="1" applyAlignment="1"/>
    <xf numFmtId="170" fontId="44" fillId="2" borderId="25" xfId="29" applyNumberFormat="1" applyFont="1" applyFill="1" applyBorder="1"/>
    <xf numFmtId="171" fontId="44" fillId="2" borderId="0" xfId="0" applyNumberFormat="1" applyFont="1" applyFill="1" applyBorder="1"/>
    <xf numFmtId="170" fontId="44" fillId="2" borderId="0" xfId="29" applyNumberFormat="1" applyFont="1" applyFill="1" applyBorder="1"/>
    <xf numFmtId="170" fontId="44" fillId="2" borderId="0" xfId="29" applyNumberFormat="1" applyFont="1" applyFill="1" applyBorder="1" applyAlignment="1">
      <alignment horizontal="right"/>
    </xf>
    <xf numFmtId="0" fontId="43" fillId="2" borderId="0" xfId="0" applyFont="1" applyFill="1" applyBorder="1" applyAlignment="1">
      <alignment vertical="center"/>
    </xf>
    <xf numFmtId="0" fontId="44" fillId="0" borderId="9" xfId="0" applyFont="1" applyBorder="1" applyAlignment="1">
      <alignment horizontal="center" vertical="center"/>
    </xf>
    <xf numFmtId="0" fontId="21" fillId="6" borderId="9" xfId="0" applyFont="1" applyFill="1" applyBorder="1" applyAlignment="1">
      <alignment horizontal="center" vertical="center" wrapText="1"/>
    </xf>
    <xf numFmtId="170" fontId="46" fillId="2" borderId="6" xfId="29" applyNumberFormat="1" applyFont="1" applyFill="1" applyBorder="1" applyAlignment="1">
      <alignment horizontal="center"/>
    </xf>
    <xf numFmtId="171" fontId="44" fillId="3" borderId="25" xfId="0" applyNumberFormat="1" applyFont="1" applyFill="1" applyBorder="1"/>
    <xf numFmtId="170" fontId="44" fillId="0" borderId="25" xfId="29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vertical="center"/>
    </xf>
    <xf numFmtId="9" fontId="16" fillId="2" borderId="0" xfId="29" applyFont="1" applyFill="1"/>
    <xf numFmtId="170" fontId="10" fillId="2" borderId="0" xfId="29" applyNumberFormat="1" applyFont="1" applyFill="1"/>
    <xf numFmtId="0" fontId="19" fillId="2" borderId="0" xfId="0" applyFont="1" applyFill="1" applyBorder="1" applyAlignment="1">
      <alignment horizontal="left"/>
    </xf>
    <xf numFmtId="171" fontId="22" fillId="6" borderId="9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/>
    <xf numFmtId="0" fontId="9" fillId="2" borderId="0" xfId="0" applyFont="1" applyFill="1" applyBorder="1"/>
    <xf numFmtId="0" fontId="49" fillId="2" borderId="0" xfId="0" applyFont="1" applyFill="1" applyBorder="1" applyAlignment="1">
      <alignment vertical="top"/>
    </xf>
    <xf numFmtId="0" fontId="48" fillId="2" borderId="0" xfId="0" applyFont="1" applyFill="1" applyBorder="1" applyAlignment="1">
      <alignment vertical="center"/>
    </xf>
    <xf numFmtId="0" fontId="31" fillId="2" borderId="0" xfId="0" applyFont="1" applyFill="1" applyBorder="1" applyAlignment="1">
      <alignment horizontal="left"/>
    </xf>
    <xf numFmtId="171" fontId="31" fillId="2" borderId="0" xfId="0" applyNumberFormat="1" applyFont="1" applyFill="1" applyBorder="1"/>
    <xf numFmtId="0" fontId="30" fillId="11" borderId="22" xfId="0" applyFont="1" applyFill="1" applyBorder="1" applyAlignment="1">
      <alignment horizontal="left"/>
    </xf>
    <xf numFmtId="171" fontId="30" fillId="11" borderId="22" xfId="0" applyNumberFormat="1" applyFont="1" applyFill="1" applyBorder="1"/>
    <xf numFmtId="170" fontId="12" fillId="2" borderId="30" xfId="29" applyNumberFormat="1" applyFont="1" applyFill="1" applyBorder="1"/>
    <xf numFmtId="171" fontId="30" fillId="17" borderId="22" xfId="0" applyNumberFormat="1" applyFont="1" applyFill="1" applyBorder="1" applyAlignment="1">
      <alignment horizontal="center" vertical="center"/>
    </xf>
    <xf numFmtId="0" fontId="30" fillId="16" borderId="22" xfId="0" applyFont="1" applyFill="1" applyBorder="1" applyAlignment="1">
      <alignment horizontal="left"/>
    </xf>
    <xf numFmtId="171" fontId="30" fillId="16" borderId="22" xfId="0" applyNumberFormat="1" applyFont="1" applyFill="1" applyBorder="1"/>
    <xf numFmtId="170" fontId="30" fillId="16" borderId="22" xfId="29" applyNumberFormat="1" applyFont="1" applyFill="1" applyBorder="1"/>
    <xf numFmtId="0" fontId="50" fillId="18" borderId="24" xfId="0" applyFont="1" applyFill="1" applyBorder="1"/>
    <xf numFmtId="0" fontId="50" fillId="18" borderId="24" xfId="0" applyFont="1" applyFill="1" applyBorder="1" applyAlignment="1">
      <alignment horizontal="center" vertical="center"/>
    </xf>
    <xf numFmtId="0" fontId="18" fillId="5" borderId="30" xfId="0" applyFont="1" applyFill="1" applyBorder="1" applyAlignment="1">
      <alignment horizontal="left"/>
    </xf>
    <xf numFmtId="171" fontId="18" fillId="5" borderId="30" xfId="0" applyNumberFormat="1" applyFont="1" applyFill="1" applyBorder="1"/>
    <xf numFmtId="170" fontId="18" fillId="5" borderId="30" xfId="29" applyNumberFormat="1" applyFont="1" applyFill="1" applyBorder="1"/>
    <xf numFmtId="171" fontId="19" fillId="2" borderId="0" xfId="0" applyNumberFormat="1" applyFont="1" applyFill="1"/>
    <xf numFmtId="171" fontId="32" fillId="15" borderId="30" xfId="0" applyNumberFormat="1" applyFont="1" applyFill="1" applyBorder="1"/>
    <xf numFmtId="170" fontId="44" fillId="3" borderId="9" xfId="29" applyNumberFormat="1" applyFont="1" applyFill="1" applyBorder="1"/>
    <xf numFmtId="0" fontId="44" fillId="3" borderId="9" xfId="0" applyFont="1" applyFill="1" applyBorder="1" applyAlignment="1">
      <alignment horizontal="center" vertical="center"/>
    </xf>
    <xf numFmtId="171" fontId="16" fillId="2" borderId="0" xfId="0" applyNumberFormat="1" applyFont="1" applyFill="1"/>
    <xf numFmtId="4" fontId="44" fillId="2" borderId="0" xfId="0" applyNumberFormat="1" applyFont="1" applyFill="1" applyBorder="1"/>
    <xf numFmtId="0" fontId="38" fillId="0" borderId="10" xfId="0" applyFont="1" applyBorder="1" applyAlignment="1">
      <alignment horizontal="center"/>
    </xf>
    <xf numFmtId="0" fontId="12" fillId="2" borderId="0" xfId="0" applyFont="1" applyFill="1" applyAlignment="1">
      <alignment horizontal="left" indent="1"/>
    </xf>
    <xf numFmtId="0" fontId="30" fillId="19" borderId="22" xfId="0" applyFont="1" applyFill="1" applyBorder="1" applyAlignment="1">
      <alignment horizontal="left"/>
    </xf>
    <xf numFmtId="171" fontId="30" fillId="19" borderId="22" xfId="0" applyNumberFormat="1" applyFont="1" applyFill="1" applyBorder="1"/>
    <xf numFmtId="0" fontId="18" fillId="3" borderId="24" xfId="0" applyFont="1" applyFill="1" applyBorder="1" applyAlignment="1">
      <alignment horizontal="left"/>
    </xf>
    <xf numFmtId="171" fontId="18" fillId="3" borderId="24" xfId="0" applyNumberFormat="1" applyFont="1" applyFill="1" applyBorder="1"/>
    <xf numFmtId="0" fontId="30" fillId="3" borderId="23" xfId="0" applyFont="1" applyFill="1" applyBorder="1" applyAlignment="1">
      <alignment horizontal="left"/>
    </xf>
    <xf numFmtId="171" fontId="30" fillId="3" borderId="23" xfId="0" applyNumberFormat="1" applyFont="1" applyFill="1" applyBorder="1"/>
    <xf numFmtId="0" fontId="53" fillId="0" borderId="0" xfId="0" applyFont="1" applyFill="1" applyBorder="1" applyAlignment="1">
      <alignment horizontal="left" indent="1"/>
    </xf>
    <xf numFmtId="171" fontId="53" fillId="0" borderId="0" xfId="0" applyNumberFormat="1" applyFont="1" applyFill="1" applyBorder="1"/>
    <xf numFmtId="0" fontId="53" fillId="2" borderId="0" xfId="0" applyFont="1" applyFill="1" applyBorder="1" applyAlignment="1">
      <alignment horizontal="left" indent="1"/>
    </xf>
    <xf numFmtId="171" fontId="53" fillId="2" borderId="0" xfId="0" applyNumberFormat="1" applyFont="1" applyFill="1" applyBorder="1"/>
    <xf numFmtId="171" fontId="44" fillId="2" borderId="25" xfId="0" applyNumberFormat="1" applyFont="1" applyFill="1" applyBorder="1"/>
    <xf numFmtId="170" fontId="44" fillId="3" borderId="25" xfId="29" applyNumberFormat="1" applyFont="1" applyFill="1" applyBorder="1" applyAlignment="1">
      <alignment horizontal="right"/>
    </xf>
    <xf numFmtId="170" fontId="38" fillId="3" borderId="25" xfId="29" applyNumberFormat="1" applyFont="1" applyFill="1" applyBorder="1" applyAlignment="1">
      <alignment horizontal="left"/>
    </xf>
    <xf numFmtId="0" fontId="54" fillId="2" borderId="0" xfId="0" applyFont="1" applyFill="1"/>
    <xf numFmtId="0" fontId="55" fillId="7" borderId="9" xfId="0" applyFont="1" applyFill="1" applyBorder="1"/>
    <xf numFmtId="171" fontId="55" fillId="7" borderId="9" xfId="0" applyNumberFormat="1" applyFont="1" applyFill="1" applyBorder="1"/>
    <xf numFmtId="170" fontId="55" fillId="7" borderId="9" xfId="0" applyNumberFormat="1" applyFont="1" applyFill="1" applyBorder="1"/>
    <xf numFmtId="170" fontId="55" fillId="7" borderId="9" xfId="29" applyNumberFormat="1" applyFont="1" applyFill="1" applyBorder="1"/>
    <xf numFmtId="0" fontId="56" fillId="8" borderId="9" xfId="0" applyFont="1" applyFill="1" applyBorder="1"/>
    <xf numFmtId="171" fontId="56" fillId="8" borderId="9" xfId="0" applyNumberFormat="1" applyFont="1" applyFill="1" applyBorder="1"/>
    <xf numFmtId="170" fontId="56" fillId="8" borderId="9" xfId="0" applyNumberFormat="1" applyFont="1" applyFill="1" applyBorder="1"/>
    <xf numFmtId="0" fontId="55" fillId="0" borderId="9" xfId="0" applyFont="1" applyBorder="1"/>
    <xf numFmtId="171" fontId="55" fillId="0" borderId="9" xfId="0" applyNumberFormat="1" applyFont="1" applyBorder="1"/>
    <xf numFmtId="170" fontId="55" fillId="0" borderId="9" xfId="0" applyNumberFormat="1" applyFont="1" applyBorder="1"/>
    <xf numFmtId="171" fontId="38" fillId="7" borderId="9" xfId="0" applyNumberFormat="1" applyFont="1" applyFill="1" applyBorder="1"/>
    <xf numFmtId="170" fontId="38" fillId="7" borderId="9" xfId="0" applyNumberFormat="1" applyFont="1" applyFill="1" applyBorder="1"/>
    <xf numFmtId="170" fontId="38" fillId="7" borderId="9" xfId="29" applyNumberFormat="1" applyFont="1" applyFill="1" applyBorder="1"/>
    <xf numFmtId="171" fontId="38" fillId="2" borderId="9" xfId="0" applyNumberFormat="1" applyFont="1" applyFill="1" applyBorder="1"/>
    <xf numFmtId="170" fontId="38" fillId="2" borderId="9" xfId="0" applyNumberFormat="1" applyFont="1" applyFill="1" applyBorder="1"/>
    <xf numFmtId="3" fontId="38" fillId="2" borderId="9" xfId="0" applyNumberFormat="1" applyFont="1" applyFill="1" applyBorder="1" applyAlignment="1">
      <alignment horizontal="center"/>
    </xf>
    <xf numFmtId="171" fontId="38" fillId="9" borderId="9" xfId="0" applyNumberFormat="1" applyFont="1" applyFill="1" applyBorder="1"/>
    <xf numFmtId="170" fontId="38" fillId="9" borderId="9" xfId="0" applyNumberFormat="1" applyFont="1" applyFill="1" applyBorder="1"/>
    <xf numFmtId="3" fontId="38" fillId="9" borderId="9" xfId="0" applyNumberFormat="1" applyFont="1" applyFill="1" applyBorder="1" applyAlignment="1">
      <alignment horizontal="center"/>
    </xf>
    <xf numFmtId="170" fontId="30" fillId="20" borderId="22" xfId="29" applyNumberFormat="1" applyFont="1" applyFill="1" applyBorder="1"/>
    <xf numFmtId="170" fontId="30" fillId="20" borderId="22" xfId="29" applyNumberFormat="1" applyFont="1" applyFill="1" applyBorder="1" applyAlignment="1">
      <alignment horizontal="center" vertical="center"/>
    </xf>
    <xf numFmtId="0" fontId="23" fillId="2" borderId="32" xfId="0" applyFont="1" applyFill="1" applyBorder="1" applyAlignment="1">
      <alignment horizontal="left"/>
    </xf>
    <xf numFmtId="171" fontId="23" fillId="2" borderId="32" xfId="0" applyNumberFormat="1" applyFont="1" applyFill="1" applyBorder="1"/>
    <xf numFmtId="171" fontId="12" fillId="2" borderId="32" xfId="0" applyNumberFormat="1" applyFont="1" applyFill="1" applyBorder="1"/>
    <xf numFmtId="0" fontId="23" fillId="2" borderId="30" xfId="0" applyFont="1" applyFill="1" applyBorder="1" applyAlignment="1">
      <alignment horizontal="left"/>
    </xf>
    <xf numFmtId="171" fontId="23" fillId="2" borderId="30" xfId="0" applyNumberFormat="1" applyFont="1" applyFill="1" applyBorder="1"/>
    <xf numFmtId="0" fontId="12" fillId="2" borderId="30" xfId="0" applyFont="1" applyFill="1" applyBorder="1"/>
    <xf numFmtId="0" fontId="19" fillId="2" borderId="0" xfId="0" applyFont="1" applyFill="1" applyBorder="1"/>
    <xf numFmtId="176" fontId="12" fillId="2" borderId="30" xfId="0" applyNumberFormat="1" applyFont="1" applyFill="1" applyBorder="1"/>
    <xf numFmtId="176" fontId="19" fillId="2" borderId="0" xfId="0" applyNumberFormat="1" applyFont="1" applyFill="1" applyBorder="1"/>
    <xf numFmtId="176" fontId="19" fillId="2" borderId="0" xfId="0" applyNumberFormat="1" applyFont="1" applyFill="1"/>
    <xf numFmtId="170" fontId="19" fillId="2" borderId="0" xfId="0" applyNumberFormat="1" applyFont="1" applyFill="1" applyBorder="1"/>
    <xf numFmtId="170" fontId="19" fillId="2" borderId="0" xfId="0" applyNumberFormat="1" applyFont="1" applyFill="1"/>
    <xf numFmtId="9" fontId="19" fillId="2" borderId="0" xfId="29" applyFont="1" applyFill="1"/>
    <xf numFmtId="170" fontId="19" fillId="2" borderId="0" xfId="29" applyNumberFormat="1" applyFont="1" applyFill="1" applyBorder="1"/>
    <xf numFmtId="170" fontId="19" fillId="2" borderId="32" xfId="29" applyNumberFormat="1" applyFont="1" applyFill="1" applyBorder="1"/>
    <xf numFmtId="170" fontId="19" fillId="2" borderId="0" xfId="29" applyNumberFormat="1" applyFont="1" applyFill="1"/>
    <xf numFmtId="0" fontId="19" fillId="3" borderId="0" xfId="0" applyFont="1" applyFill="1"/>
    <xf numFmtId="171" fontId="23" fillId="3" borderId="32" xfId="0" applyNumberFormat="1" applyFont="1" applyFill="1" applyBorder="1"/>
    <xf numFmtId="176" fontId="19" fillId="3" borderId="0" xfId="0" applyNumberFormat="1" applyFont="1" applyFill="1"/>
    <xf numFmtId="170" fontId="19" fillId="3" borderId="0" xfId="0" applyNumberFormat="1" applyFont="1" applyFill="1"/>
    <xf numFmtId="170" fontId="19" fillId="3" borderId="0" xfId="29" applyNumberFormat="1" applyFont="1" applyFill="1"/>
    <xf numFmtId="0" fontId="19" fillId="3" borderId="32" xfId="0" applyFont="1" applyFill="1" applyBorder="1"/>
    <xf numFmtId="176" fontId="19" fillId="3" borderId="32" xfId="0" applyNumberFormat="1" applyFont="1" applyFill="1" applyBorder="1"/>
    <xf numFmtId="170" fontId="19" fillId="3" borderId="32" xfId="0" applyNumberFormat="1" applyFont="1" applyFill="1" applyBorder="1"/>
    <xf numFmtId="170" fontId="19" fillId="3" borderId="32" xfId="29" applyNumberFormat="1" applyFont="1" applyFill="1" applyBorder="1"/>
    <xf numFmtId="0" fontId="23" fillId="3" borderId="32" xfId="0" applyFont="1" applyFill="1" applyBorder="1" applyAlignment="1">
      <alignment horizontal="left"/>
    </xf>
    <xf numFmtId="171" fontId="12" fillId="3" borderId="32" xfId="0" applyNumberFormat="1" applyFont="1" applyFill="1" applyBorder="1"/>
    <xf numFmtId="0" fontId="23" fillId="3" borderId="0" xfId="0" applyFont="1" applyFill="1" applyBorder="1" applyAlignment="1">
      <alignment horizontal="left"/>
    </xf>
    <xf numFmtId="171" fontId="23" fillId="3" borderId="0" xfId="0" applyNumberFormat="1" applyFont="1" applyFill="1" applyBorder="1"/>
    <xf numFmtId="171" fontId="12" fillId="3" borderId="0" xfId="0" applyNumberFormat="1" applyFont="1" applyFill="1"/>
    <xf numFmtId="170" fontId="19" fillId="2" borderId="30" xfId="29" applyNumberFormat="1" applyFont="1" applyFill="1" applyBorder="1"/>
    <xf numFmtId="170" fontId="19" fillId="2" borderId="30" xfId="0" applyNumberFormat="1" applyFont="1" applyFill="1" applyBorder="1"/>
    <xf numFmtId="0" fontId="23" fillId="3" borderId="30" xfId="0" applyFont="1" applyFill="1" applyBorder="1" applyAlignment="1">
      <alignment horizontal="left"/>
    </xf>
    <xf numFmtId="171" fontId="23" fillId="3" borderId="30" xfId="0" applyNumberFormat="1" applyFont="1" applyFill="1" applyBorder="1"/>
    <xf numFmtId="0" fontId="12" fillId="3" borderId="0" xfId="0" applyFont="1" applyFill="1"/>
    <xf numFmtId="0" fontId="19" fillId="3" borderId="0" xfId="0" applyFont="1" applyFill="1" applyAlignment="1">
      <alignment horizontal="left"/>
    </xf>
    <xf numFmtId="3" fontId="19" fillId="3" borderId="0" xfId="0" applyNumberFormat="1" applyFont="1" applyFill="1"/>
    <xf numFmtId="171" fontId="19" fillId="3" borderId="0" xfId="0" applyNumberFormat="1" applyFont="1" applyFill="1"/>
    <xf numFmtId="0" fontId="57" fillId="2" borderId="0" xfId="0" applyFont="1" applyFill="1" applyBorder="1" applyAlignment="1">
      <alignment horizontal="left"/>
    </xf>
    <xf numFmtId="171" fontId="57" fillId="2" borderId="0" xfId="0" applyNumberFormat="1" applyFont="1" applyFill="1" applyBorder="1"/>
    <xf numFmtId="0" fontId="12" fillId="2" borderId="0" xfId="0" applyFont="1" applyFill="1" applyBorder="1"/>
    <xf numFmtId="171" fontId="12" fillId="2" borderId="0" xfId="0" applyNumberFormat="1" applyFont="1" applyFill="1" applyBorder="1"/>
    <xf numFmtId="0" fontId="12" fillId="2" borderId="32" xfId="0" applyFont="1" applyFill="1" applyBorder="1"/>
    <xf numFmtId="0" fontId="12" fillId="3" borderId="33" xfId="0" applyFont="1" applyFill="1" applyBorder="1"/>
    <xf numFmtId="171" fontId="23" fillId="3" borderId="33" xfId="0" applyNumberFormat="1" applyFont="1" applyFill="1" applyBorder="1"/>
    <xf numFmtId="171" fontId="12" fillId="3" borderId="33" xfId="0" applyNumberFormat="1" applyFont="1" applyFill="1" applyBorder="1"/>
    <xf numFmtId="170" fontId="19" fillId="3" borderId="33" xfId="29" applyNumberFormat="1" applyFont="1" applyFill="1" applyBorder="1"/>
    <xf numFmtId="0" fontId="12" fillId="3" borderId="30" xfId="0" applyFont="1" applyFill="1" applyBorder="1"/>
    <xf numFmtId="171" fontId="12" fillId="3" borderId="30" xfId="0" applyNumberFormat="1" applyFont="1" applyFill="1" applyBorder="1"/>
    <xf numFmtId="170" fontId="19" fillId="3" borderId="30" xfId="29" applyNumberFormat="1" applyFont="1" applyFill="1" applyBorder="1"/>
    <xf numFmtId="171" fontId="30" fillId="11" borderId="0" xfId="0" applyNumberFormat="1" applyFont="1" applyFill="1" applyBorder="1"/>
    <xf numFmtId="3" fontId="19" fillId="2" borderId="32" xfId="0" applyNumberFormat="1" applyFont="1" applyFill="1" applyBorder="1"/>
    <xf numFmtId="171" fontId="19" fillId="2" borderId="32" xfId="0" applyNumberFormat="1" applyFont="1" applyFill="1" applyBorder="1"/>
    <xf numFmtId="3" fontId="44" fillId="0" borderId="9" xfId="0" applyNumberFormat="1" applyFont="1" applyBorder="1"/>
    <xf numFmtId="3" fontId="44" fillId="2" borderId="9" xfId="0" applyNumberFormat="1" applyFont="1" applyFill="1" applyBorder="1"/>
    <xf numFmtId="171" fontId="44" fillId="0" borderId="9" xfId="0" applyNumberFormat="1" applyFont="1" applyBorder="1"/>
    <xf numFmtId="4" fontId="44" fillId="0" borderId="9" xfId="0" applyNumberFormat="1" applyFont="1" applyBorder="1"/>
    <xf numFmtId="0" fontId="47" fillId="2" borderId="0" xfId="0" applyFont="1" applyFill="1" applyBorder="1" applyAlignment="1"/>
    <xf numFmtId="171" fontId="44" fillId="2" borderId="9" xfId="0" applyNumberFormat="1" applyFont="1" applyFill="1" applyBorder="1"/>
    <xf numFmtId="171" fontId="10" fillId="2" borderId="0" xfId="0" applyNumberFormat="1" applyFont="1" applyFill="1"/>
    <xf numFmtId="171" fontId="2" fillId="2" borderId="0" xfId="0" applyNumberFormat="1" applyFont="1" applyFill="1"/>
    <xf numFmtId="0" fontId="58" fillId="2" borderId="0" xfId="0" applyFont="1" applyFill="1"/>
    <xf numFmtId="9" fontId="58" fillId="2" borderId="0" xfId="29" applyNumberFormat="1" applyFont="1" applyFill="1"/>
    <xf numFmtId="0" fontId="37" fillId="2" borderId="0" xfId="0" applyFont="1" applyFill="1"/>
    <xf numFmtId="3" fontId="58" fillId="2" borderId="0" xfId="0" applyNumberFormat="1" applyFont="1" applyFill="1"/>
    <xf numFmtId="170" fontId="38" fillId="2" borderId="0" xfId="29" applyNumberFormat="1" applyFont="1" applyFill="1" applyBorder="1" applyAlignment="1">
      <alignment horizontal="center"/>
    </xf>
    <xf numFmtId="171" fontId="23" fillId="21" borderId="0" xfId="0" applyNumberFormat="1" applyFont="1" applyFill="1" applyBorder="1"/>
    <xf numFmtId="171" fontId="23" fillId="21" borderId="30" xfId="0" applyNumberFormat="1" applyFont="1" applyFill="1" applyBorder="1"/>
    <xf numFmtId="171" fontId="23" fillId="22" borderId="0" xfId="0" applyNumberFormat="1" applyFont="1" applyFill="1" applyBorder="1"/>
    <xf numFmtId="171" fontId="23" fillId="21" borderId="32" xfId="0" applyNumberFormat="1" applyFont="1" applyFill="1" applyBorder="1"/>
    <xf numFmtId="3" fontId="19" fillId="21" borderId="0" xfId="0" applyNumberFormat="1" applyFont="1" applyFill="1"/>
    <xf numFmtId="0" fontId="19" fillId="2" borderId="0" xfId="0" applyFont="1" applyFill="1" applyBorder="1" applyAlignment="1"/>
    <xf numFmtId="0" fontId="13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170" fontId="45" fillId="14" borderId="28" xfId="29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horizontal="left"/>
    </xf>
    <xf numFmtId="0" fontId="38" fillId="0" borderId="29" xfId="0" applyFont="1" applyBorder="1" applyAlignment="1">
      <alignment horizontal="left"/>
    </xf>
    <xf numFmtId="0" fontId="38" fillId="3" borderId="10" xfId="0" applyFont="1" applyFill="1" applyBorder="1" applyAlignment="1">
      <alignment horizontal="left"/>
    </xf>
    <xf numFmtId="0" fontId="38" fillId="3" borderId="11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vertical="center"/>
    </xf>
    <xf numFmtId="0" fontId="43" fillId="2" borderId="0" xfId="0" applyFont="1" applyFill="1" applyBorder="1" applyAlignment="1">
      <alignment horizontal="center" vertical="center" wrapText="1"/>
    </xf>
    <xf numFmtId="0" fontId="43" fillId="2" borderId="28" xfId="0" applyFont="1" applyFill="1" applyBorder="1" applyAlignment="1">
      <alignment horizontal="center" vertical="center" wrapText="1"/>
    </xf>
    <xf numFmtId="0" fontId="21" fillId="12" borderId="26" xfId="0" applyFont="1" applyFill="1" applyBorder="1" applyAlignment="1">
      <alignment horizontal="center" vertical="center" wrapText="1"/>
    </xf>
    <xf numFmtId="0" fontId="21" fillId="12" borderId="27" xfId="0" applyFont="1" applyFill="1" applyBorder="1" applyAlignment="1">
      <alignment horizontal="center" vertical="center" wrapText="1"/>
    </xf>
    <xf numFmtId="170" fontId="45" fillId="14" borderId="0" xfId="29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43" fillId="2" borderId="28" xfId="0" applyFont="1" applyFill="1" applyBorder="1" applyAlignment="1">
      <alignment horizontal="center" vertical="center"/>
    </xf>
    <xf numFmtId="0" fontId="38" fillId="9" borderId="10" xfId="0" applyFont="1" applyFill="1" applyBorder="1" applyAlignment="1">
      <alignment horizontal="left"/>
    </xf>
    <xf numFmtId="0" fontId="38" fillId="9" borderId="11" xfId="0" applyFont="1" applyFill="1" applyBorder="1" applyAlignment="1">
      <alignment horizontal="left"/>
    </xf>
    <xf numFmtId="0" fontId="23" fillId="2" borderId="16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center"/>
    </xf>
    <xf numFmtId="0" fontId="48" fillId="2" borderId="19" xfId="0" applyFont="1" applyFill="1" applyBorder="1" applyAlignment="1">
      <alignment vertical="center"/>
    </xf>
    <xf numFmtId="0" fontId="38" fillId="7" borderId="18" xfId="0" applyFont="1" applyFill="1" applyBorder="1" applyAlignment="1">
      <alignment horizontal="left"/>
    </xf>
    <xf numFmtId="0" fontId="38" fillId="7" borderId="19" xfId="0" applyFont="1" applyFill="1" applyBorder="1" applyAlignment="1">
      <alignment horizontal="left"/>
    </xf>
    <xf numFmtId="0" fontId="38" fillId="7" borderId="20" xfId="0" applyFont="1" applyFill="1" applyBorder="1" applyAlignment="1">
      <alignment horizontal="left"/>
    </xf>
    <xf numFmtId="0" fontId="56" fillId="8" borderId="10" xfId="0" applyFont="1" applyFill="1" applyBorder="1" applyAlignment="1">
      <alignment horizontal="left"/>
    </xf>
    <xf numFmtId="0" fontId="56" fillId="8" borderId="14" xfId="0" applyFont="1" applyFill="1" applyBorder="1" applyAlignment="1">
      <alignment horizontal="left"/>
    </xf>
    <xf numFmtId="0" fontId="56" fillId="8" borderId="11" xfId="0" applyFont="1" applyFill="1" applyBorder="1" applyAlignment="1">
      <alignment horizontal="left"/>
    </xf>
    <xf numFmtId="0" fontId="55" fillId="0" borderId="10" xfId="0" applyFont="1" applyBorder="1" applyAlignment="1">
      <alignment horizontal="left"/>
    </xf>
    <xf numFmtId="0" fontId="55" fillId="0" borderId="14" xfId="0" applyFont="1" applyBorder="1" applyAlignment="1">
      <alignment horizontal="left"/>
    </xf>
    <xf numFmtId="0" fontId="55" fillId="0" borderId="11" xfId="0" applyFont="1" applyBorder="1" applyAlignment="1">
      <alignment horizontal="left"/>
    </xf>
    <xf numFmtId="0" fontId="10" fillId="2" borderId="28" xfId="0" applyFont="1" applyFill="1" applyBorder="1" applyAlignment="1">
      <alignment horizontal="center"/>
    </xf>
    <xf numFmtId="0" fontId="41" fillId="2" borderId="0" xfId="0" applyFont="1" applyFill="1" applyBorder="1" applyAlignment="1">
      <alignment horizontal="center"/>
    </xf>
    <xf numFmtId="0" fontId="39" fillId="6" borderId="12" xfId="0" applyFont="1" applyFill="1" applyBorder="1" applyAlignment="1">
      <alignment horizontal="center" vertical="center"/>
    </xf>
    <xf numFmtId="0" fontId="39" fillId="6" borderId="0" xfId="0" applyFont="1" applyFill="1" applyBorder="1" applyAlignment="1">
      <alignment horizontal="center" vertical="center"/>
    </xf>
    <xf numFmtId="0" fontId="39" fillId="6" borderId="13" xfId="0" applyFont="1" applyFill="1" applyBorder="1" applyAlignment="1">
      <alignment horizontal="center" vertical="center"/>
    </xf>
    <xf numFmtId="0" fontId="20" fillId="3" borderId="23" xfId="0" applyFont="1" applyFill="1" applyBorder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19" fillId="2" borderId="19" xfId="0" applyFont="1" applyFill="1" applyBorder="1" applyAlignment="1">
      <alignment horizontal="center"/>
    </xf>
  </cellXfs>
  <cellStyles count="50">
    <cellStyle name="Cancel" xfId="32"/>
    <cellStyle name="Cancel 3" xfId="33"/>
    <cellStyle name="Diseño" xfId="34"/>
    <cellStyle name="Euro" xfId="3"/>
    <cellStyle name="Euro 2" xfId="4"/>
    <cellStyle name="Euro 2 2" xfId="5"/>
    <cellStyle name="Fecha" xfId="35"/>
    <cellStyle name="Fechas" xfId="36"/>
    <cellStyle name="Fijo" xfId="37"/>
    <cellStyle name="Fixed" xfId="38"/>
    <cellStyle name="HEADING1" xfId="39"/>
    <cellStyle name="HEADING2" xfId="40"/>
    <cellStyle name="Hipervínculo" xfId="1" builtinId="8"/>
    <cellStyle name="Millares 2" xfId="6"/>
    <cellStyle name="Millares 2 2" xfId="7"/>
    <cellStyle name="Millares 2 3" xfId="8"/>
    <cellStyle name="Millares 3" xfId="2"/>
    <cellStyle name="Millares 3 2" xfId="9"/>
    <cellStyle name="Millares 3 3" xfId="10"/>
    <cellStyle name="Millares 3 3 2" xfId="11"/>
    <cellStyle name="Millares 3_Créd x tipo y prov" xfId="12"/>
    <cellStyle name="Millares 4" xfId="13"/>
    <cellStyle name="Millares 5" xfId="14"/>
    <cellStyle name="Millares 6" xfId="15"/>
    <cellStyle name="Millares 7" xfId="16"/>
    <cellStyle name="Millares 8" xfId="17"/>
    <cellStyle name="Millares Sangría" xfId="41"/>
    <cellStyle name="Millares Sangría 1" xfId="42"/>
    <cellStyle name="Moneda 2" xfId="18"/>
    <cellStyle name="Moneda 2 2" xfId="19"/>
    <cellStyle name="Moneda 3" xfId="20"/>
    <cellStyle name="Moneda 3 2" xfId="21"/>
    <cellStyle name="Moneda 3_Créd x tipo y prov" xfId="22"/>
    <cellStyle name="Moneda 4" xfId="23"/>
    <cellStyle name="Normal" xfId="0" builtinId="0"/>
    <cellStyle name="Normal 10" xfId="43"/>
    <cellStyle name="Normal 17 2" xfId="44"/>
    <cellStyle name="Normal 18" xfId="45"/>
    <cellStyle name="Normal 2" xfId="24"/>
    <cellStyle name="Normal 3" xfId="25"/>
    <cellStyle name="Normal 4" xfId="26"/>
    <cellStyle name="Normal 5" xfId="27"/>
    <cellStyle name="Normal 6" xfId="30"/>
    <cellStyle name="Normal 7" xfId="46"/>
    <cellStyle name="Normal 8" xfId="47"/>
    <cellStyle name="Normal 9" xfId="48"/>
    <cellStyle name="Original" xfId="49"/>
    <cellStyle name="Porcentaje" xfId="29" builtinId="5"/>
    <cellStyle name="Porcentaje 2" xfId="31"/>
    <cellStyle name="Porcentual 2" xfId="28"/>
  </cellStyles>
  <dxfs count="15">
    <dxf>
      <font>
        <color rgb="FFC0504D"/>
      </font>
      <fill>
        <patternFill>
          <bgColor rgb="FFFDE9D9"/>
        </patternFill>
      </fill>
    </dxf>
    <dxf>
      <font>
        <color rgb="FFC0504D"/>
      </font>
      <fill>
        <patternFill>
          <bgColor rgb="FFFDE9D9"/>
        </patternFill>
      </fill>
    </dxf>
    <dxf>
      <font>
        <color rgb="FFC0504D"/>
      </font>
      <fill>
        <patternFill>
          <bgColor rgb="FFFDE9D9"/>
        </patternFill>
      </fill>
    </dxf>
    <dxf>
      <font>
        <color rgb="FFC0504D"/>
      </font>
      <fill>
        <patternFill>
          <bgColor rgb="FFFDE9D9"/>
        </patternFill>
      </fill>
    </dxf>
    <dxf>
      <font>
        <color rgb="FFC0504D"/>
      </font>
      <fill>
        <patternFill>
          <bgColor rgb="FFFDE9D9"/>
        </patternFill>
      </fill>
    </dxf>
    <dxf>
      <font>
        <color rgb="FFC0504D"/>
      </font>
      <fill>
        <patternFill>
          <bgColor rgb="FFFDE9D9"/>
        </patternFill>
      </fill>
    </dxf>
    <dxf>
      <font>
        <color rgb="FFC0504D"/>
      </font>
      <fill>
        <patternFill>
          <bgColor rgb="FFFDE9D9"/>
        </patternFill>
      </fill>
    </dxf>
    <dxf>
      <font>
        <color rgb="FFC0504D"/>
      </font>
      <fill>
        <patternFill>
          <bgColor rgb="FFFDE9D9"/>
        </patternFill>
      </fill>
    </dxf>
    <dxf>
      <font>
        <color rgb="FFC0504D"/>
      </font>
      <fill>
        <patternFill>
          <bgColor rgb="FFFDE9D9"/>
        </patternFill>
      </fill>
    </dxf>
    <dxf>
      <font>
        <color rgb="FFC0504D"/>
      </font>
      <fill>
        <patternFill>
          <bgColor rgb="FFFDE9D9"/>
        </patternFill>
      </fill>
    </dxf>
    <dxf>
      <font>
        <color rgb="FFC0504D"/>
      </font>
      <fill>
        <patternFill>
          <bgColor rgb="FFFDE9D9"/>
        </patternFill>
      </fill>
    </dxf>
    <dxf>
      <font>
        <color rgb="FFC0504D"/>
      </font>
      <fill>
        <patternFill>
          <bgColor rgb="FFFDE9D9"/>
        </patternFill>
      </fill>
    </dxf>
    <dxf>
      <font>
        <color rgb="FFC0504D"/>
      </font>
      <fill>
        <patternFill>
          <bgColor rgb="FFFDE9D9"/>
        </patternFill>
      </fill>
    </dxf>
    <dxf>
      <font>
        <color rgb="FFC0504D"/>
      </font>
      <fill>
        <patternFill>
          <bgColor rgb="FFFDE9D9"/>
        </patternFill>
      </fill>
    </dxf>
    <dxf>
      <font>
        <color rgb="FFC0504D"/>
      </font>
      <fill>
        <patternFill>
          <bgColor rgb="FFFDE9D9"/>
        </patternFill>
      </fill>
    </dxf>
  </dxfs>
  <tableStyles count="0" defaultTableStyle="TableStyleMedium2" defaultPivotStyle="PivotStyleLight16"/>
  <colors>
    <mruColors>
      <color rgb="FFFCF6F6"/>
      <color rgb="FFF9EE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50">
                <a:solidFill>
                  <a:sysClr val="windowText" lastClr="000000"/>
                </a:solidFill>
              </a:defRPr>
            </a:pPr>
            <a:r>
              <a:rPr lang="en-US" sz="1050">
                <a:solidFill>
                  <a:sysClr val="windowText" lastClr="000000"/>
                </a:solidFill>
              </a:rPr>
              <a:t>Macro Región Sur: Cartera estimada de proyectos Mineros</a:t>
            </a:r>
            <a:r>
              <a:rPr lang="en-US" sz="1050" baseline="0">
                <a:solidFill>
                  <a:sysClr val="windowText" lastClr="000000"/>
                </a:solidFill>
              </a:rPr>
              <a:t> - setiembre</a:t>
            </a:r>
            <a:r>
              <a:rPr lang="en-US" sz="1050">
                <a:solidFill>
                  <a:sysClr val="windowText" lastClr="000000"/>
                </a:solidFill>
              </a:rPr>
              <a:t> 2017</a:t>
            </a:r>
          </a:p>
        </c:rich>
      </c:tx>
      <c:layout/>
      <c:overlay val="0"/>
    </c:title>
    <c:autoTitleDeleted val="0"/>
    <c:view3D>
      <c:rotX val="30"/>
      <c:rotY val="135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64875015257309"/>
          <c:y val="0.20833368055555557"/>
          <c:w val="0.5588538139037299"/>
          <c:h val="0.64395816072985923"/>
        </c:manualLayout>
      </c:layout>
      <c:pie3DChart>
        <c:varyColors val="1"/>
        <c:ser>
          <c:idx val="0"/>
          <c:order val="0"/>
          <c:spPr>
            <a:ln>
              <a:solidFill>
                <a:schemeClr val="bg1">
                  <a:lumMod val="85000"/>
                </a:schemeClr>
              </a:solidFill>
            </a:ln>
          </c:spPr>
          <c:dLbls>
            <c:dLbl>
              <c:idx val="0"/>
              <c:layout>
                <c:manualLayout>
                  <c:x val="-9.1549006659458546E-2"/>
                  <c:y val="-0.14089219652407473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0779736379480707E-2"/>
                  <c:y val="-8.7024117414112572E-3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5279457743744598E-3"/>
                  <c:y val="-7.589300320830919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0.10624998506046326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0555555555555554E-3"/>
                  <c:y val="-9.2592592592592813E-3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292592592592597E-2"/>
                  <c:y val="-1.3888888888888888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750"/>
                </a:pPr>
                <a:endParaRPr lang="es-PE"/>
              </a:p>
            </c:tx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'Sur Cartera de Proyectos'!$S$14:$S$18</c:f>
              <c:strCache>
                <c:ptCount val="5"/>
                <c:pt idx="0">
                  <c:v>Moquegua</c:v>
                </c:pt>
                <c:pt idx="1">
                  <c:v>Arequipa</c:v>
                </c:pt>
                <c:pt idx="2">
                  <c:v>Cusco</c:v>
                </c:pt>
                <c:pt idx="3">
                  <c:v>Puno</c:v>
                </c:pt>
                <c:pt idx="4">
                  <c:v>Tacna</c:v>
                </c:pt>
              </c:strCache>
            </c:strRef>
          </c:cat>
          <c:val>
            <c:numRef>
              <c:f>'Sur Cartera de Proyectos'!$U$14:$U$18</c:f>
              <c:numCache>
                <c:formatCode>#,##0</c:formatCode>
                <c:ptCount val="5"/>
                <c:pt idx="0">
                  <c:v>6298</c:v>
                </c:pt>
                <c:pt idx="1">
                  <c:v>4793</c:v>
                </c:pt>
                <c:pt idx="2" formatCode="General">
                  <c:v>1786</c:v>
                </c:pt>
                <c:pt idx="3">
                  <c:v>1341</c:v>
                </c:pt>
                <c:pt idx="4">
                  <c:v>550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1.8131297724539232E-2"/>
          <c:y val="0.24515381944444445"/>
          <c:w val="0.16796202674498045"/>
          <c:h val="0.47017291666666666"/>
        </c:manualLayout>
      </c:layout>
      <c:overlay val="0"/>
      <c:txPr>
        <a:bodyPr/>
        <a:lstStyle/>
        <a:p>
          <a:pPr>
            <a:defRPr sz="100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Macro Región Sur: </a:t>
            </a:r>
          </a:p>
          <a:p>
            <a:pPr>
              <a:defRPr sz="1000"/>
            </a:pPr>
            <a:r>
              <a:rPr lang="en-US" sz="1000"/>
              <a:t>Cartera estimada de proyectos mineros según etapa de proyectos</a:t>
            </a:r>
          </a:p>
          <a:p>
            <a:pPr>
              <a:defRPr sz="1000"/>
            </a:pPr>
            <a:r>
              <a:rPr lang="en-US" sz="1000" b="0" i="0"/>
              <a:t>(Millones</a:t>
            </a:r>
            <a:r>
              <a:rPr lang="en-US" sz="1000" b="0" i="0" baseline="0"/>
              <a:t> de US$ a </a:t>
            </a:r>
            <a:r>
              <a:rPr lang="en-US" sz="1000" b="0" i="0"/>
              <a:t>setiembre 2017)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4760032084412512E-2"/>
          <c:y val="0.22605833333333333"/>
          <c:w val="0.87683181455610348"/>
          <c:h val="0.57949236111111113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2"/>
                </a:gs>
                <a:gs pos="92000">
                  <a:schemeClr val="accent2">
                    <a:lumMod val="60000"/>
                    <a:lumOff val="40000"/>
                  </a:schemeClr>
                </a:gs>
                <a:gs pos="100000">
                  <a:schemeClr val="accent2">
                    <a:lumMod val="20000"/>
                    <a:lumOff val="80000"/>
                  </a:schemeClr>
                </a:gs>
              </a:gsLst>
              <a:lin ang="0" scaled="1"/>
              <a:tileRect/>
            </a:gradFill>
          </c:spPr>
          <c:invertIfNegative val="0"/>
          <c:dLbls>
            <c:dLbl>
              <c:idx val="0"/>
              <c:layout>
                <c:manualLayout>
                  <c:x val="1.885135502463757E-2"/>
                  <c:y val="-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494935646557875E-2"/>
                  <c:y val="-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138516268478177E-2"/>
                  <c:y val="-2.2048611111111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6494935646557962E-2"/>
                  <c:y val="-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'Sur Cartera de Proyectos'!$T$31:$W$31</c:f>
              <c:strCache>
                <c:ptCount val="4"/>
                <c:pt idx="0">
                  <c:v>Exploración</c:v>
                </c:pt>
                <c:pt idx="1">
                  <c:v>Prefactibilidad</c:v>
                </c:pt>
                <c:pt idx="2">
                  <c:v>Factibilidad y estudios complementarios</c:v>
                </c:pt>
                <c:pt idx="3">
                  <c:v>Construcción</c:v>
                </c:pt>
              </c:strCache>
            </c:strRef>
          </c:cat>
          <c:val>
            <c:numRef>
              <c:f>'Sur Cartera de Proyectos'!$T$32:$W$32</c:f>
              <c:numCache>
                <c:formatCode>#,##0</c:formatCode>
                <c:ptCount val="4"/>
                <c:pt idx="0">
                  <c:v>2668</c:v>
                </c:pt>
                <c:pt idx="1">
                  <c:v>2664</c:v>
                </c:pt>
                <c:pt idx="2">
                  <c:v>4006</c:v>
                </c:pt>
                <c:pt idx="3">
                  <c:v>5430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8114560"/>
        <c:axId val="98132736"/>
        <c:axId val="0"/>
      </c:bar3DChart>
      <c:catAx>
        <c:axId val="981145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98132736"/>
        <c:crosses val="autoZero"/>
        <c:auto val="1"/>
        <c:lblAlgn val="ctr"/>
        <c:lblOffset val="100"/>
        <c:noMultiLvlLbl val="0"/>
      </c:catAx>
      <c:valAx>
        <c:axId val="9813273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98114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rgbClr val="FF0000"/>
                </a:solidFill>
              </a:defRPr>
            </a:pPr>
            <a:r>
              <a:rPr lang="en-US" sz="1000">
                <a:solidFill>
                  <a:sysClr val="windowText" lastClr="000000"/>
                </a:solidFill>
              </a:rPr>
              <a:t>Macro Región Sur:</a:t>
            </a:r>
            <a:r>
              <a:rPr lang="en-US" sz="1000" baseline="0">
                <a:solidFill>
                  <a:sysClr val="windowText" lastClr="000000"/>
                </a:solidFill>
              </a:rPr>
              <a:t> </a:t>
            </a:r>
            <a:r>
              <a:rPr lang="en-US" sz="1000">
                <a:solidFill>
                  <a:sysClr val="windowText" lastClr="000000"/>
                </a:solidFill>
              </a:rPr>
              <a:t>Aporte del Sector Minero e </a:t>
            </a:r>
            <a:r>
              <a:rPr lang="en-US" sz="1000" baseline="0">
                <a:solidFill>
                  <a:sysClr val="windowText" lastClr="000000"/>
                </a:solidFill>
              </a:rPr>
              <a:t> Hidrocarburos </a:t>
            </a:r>
            <a:r>
              <a:rPr lang="en-US" sz="1000">
                <a:solidFill>
                  <a:sysClr val="windowText" lastClr="000000"/>
                </a:solidFill>
              </a:rPr>
              <a:t> </a:t>
            </a:r>
          </a:p>
          <a:p>
            <a:pPr>
              <a:defRPr sz="1000">
                <a:solidFill>
                  <a:srgbClr val="FF0000"/>
                </a:solidFill>
              </a:defRPr>
            </a:pPr>
            <a:r>
              <a:rPr lang="en-US" sz="1000">
                <a:solidFill>
                  <a:sysClr val="windowText" lastClr="000000"/>
                </a:solidFill>
              </a:rPr>
              <a:t>al VAB en las regiones - 2016</a:t>
            </a:r>
          </a:p>
          <a:p>
            <a:pPr>
              <a:defRPr sz="1000">
                <a:solidFill>
                  <a:srgbClr val="FF0000"/>
                </a:solidFill>
              </a:defRPr>
            </a:pPr>
            <a:r>
              <a:rPr lang="en-US" sz="1000" b="0">
                <a:solidFill>
                  <a:sysClr val="windowText" lastClr="000000"/>
                </a:solidFill>
              </a:rPr>
              <a:t>(En</a:t>
            </a:r>
            <a:r>
              <a:rPr lang="en-US" sz="1000" b="0" baseline="0">
                <a:solidFill>
                  <a:sysClr val="windowText" lastClr="000000"/>
                </a:solidFill>
              </a:rPr>
              <a:t> Millones de Soles)</a:t>
            </a:r>
            <a:endParaRPr lang="en-US" sz="1000" b="0">
              <a:solidFill>
                <a:sysClr val="windowText" lastClr="000000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6803642442850498E-2"/>
          <c:y val="0.21212406184631144"/>
          <c:w val="0.87450317753634521"/>
          <c:h val="0.627311290047207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'Producción e Inversión'!$W$26</c:f>
              <c:strCache>
                <c:ptCount val="1"/>
                <c:pt idx="0">
                  <c:v>Otros Sectores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'Producción e Inversión'!$S$27:$S$32</c:f>
              <c:strCache>
                <c:ptCount val="6"/>
                <c:pt idx="0">
                  <c:v>Arequipa</c:v>
                </c:pt>
                <c:pt idx="1">
                  <c:v>Cusco</c:v>
                </c:pt>
                <c:pt idx="2">
                  <c:v>Madre de Dios</c:v>
                </c:pt>
                <c:pt idx="3">
                  <c:v>Moquegua</c:v>
                </c:pt>
                <c:pt idx="4">
                  <c:v>Puno</c:v>
                </c:pt>
                <c:pt idx="5">
                  <c:v>Tacna</c:v>
                </c:pt>
              </c:strCache>
            </c:strRef>
          </c:cat>
          <c:val>
            <c:numRef>
              <c:f>'Producción e Inversión'!$W$27:$W$32</c:f>
              <c:numCache>
                <c:formatCode>#,##0</c:formatCode>
                <c:ptCount val="6"/>
                <c:pt idx="0">
                  <c:v>18624.243999999999</c:v>
                </c:pt>
                <c:pt idx="1">
                  <c:v>11045.913000000002</c:v>
                </c:pt>
                <c:pt idx="2">
                  <c:v>1433.6760000000002</c:v>
                </c:pt>
                <c:pt idx="3">
                  <c:v>5946.8539999999994</c:v>
                </c:pt>
                <c:pt idx="4">
                  <c:v>8146.7350000000006</c:v>
                </c:pt>
                <c:pt idx="5">
                  <c:v>4040.7970000000009</c:v>
                </c:pt>
              </c:numCache>
            </c:numRef>
          </c:val>
        </c:ser>
        <c:ser>
          <c:idx val="0"/>
          <c:order val="1"/>
          <c:tx>
            <c:strRef>
              <c:f>'Producción e Inversión'!$V$26</c:f>
              <c:strCache>
                <c:ptCount val="1"/>
                <c:pt idx="0">
                  <c:v>Sector Minero e Hidrocarburos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-4.4070840927167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3.52566727417337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2.64583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'Producción e Inversión'!$S$27:$S$32</c:f>
              <c:strCache>
                <c:ptCount val="6"/>
                <c:pt idx="0">
                  <c:v>Arequipa</c:v>
                </c:pt>
                <c:pt idx="1">
                  <c:v>Cusco</c:v>
                </c:pt>
                <c:pt idx="2">
                  <c:v>Madre de Dios</c:v>
                </c:pt>
                <c:pt idx="3">
                  <c:v>Moquegua</c:v>
                </c:pt>
                <c:pt idx="4">
                  <c:v>Puno</c:v>
                </c:pt>
                <c:pt idx="5">
                  <c:v>Tacna</c:v>
                </c:pt>
              </c:strCache>
            </c:strRef>
          </c:cat>
          <c:val>
            <c:numRef>
              <c:f>'Producción e Inversión'!$V$27:$V$32</c:f>
              <c:numCache>
                <c:formatCode>#,##0</c:formatCode>
                <c:ptCount val="6"/>
                <c:pt idx="0">
                  <c:v>11220.486999999999</c:v>
                </c:pt>
                <c:pt idx="1">
                  <c:v>11024.423000000001</c:v>
                </c:pt>
                <c:pt idx="2">
                  <c:v>1292.704</c:v>
                </c:pt>
                <c:pt idx="3">
                  <c:v>2587.8919999999998</c:v>
                </c:pt>
                <c:pt idx="4">
                  <c:v>941.16800000000001</c:v>
                </c:pt>
                <c:pt idx="5">
                  <c:v>2504.4090000000001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069888"/>
        <c:axId val="98071680"/>
      </c:barChart>
      <c:catAx>
        <c:axId val="980698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98071680"/>
        <c:crosses val="autoZero"/>
        <c:auto val="1"/>
        <c:lblAlgn val="ctr"/>
        <c:lblOffset val="100"/>
        <c:noMultiLvlLbl val="0"/>
      </c:catAx>
      <c:valAx>
        <c:axId val="9807168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98069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43192969798375"/>
          <c:y val="0.21741215277777778"/>
          <c:w val="0.23986037526928489"/>
          <c:h val="0.13202152777777779"/>
        </c:manualLayout>
      </c:layout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>
                <a:solidFill>
                  <a:sysClr val="windowText" lastClr="000000"/>
                </a:solidFill>
              </a:rPr>
              <a:t>Macro Región Sur: Inversión Minera Acumulada Enero – Agosto</a:t>
            </a: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0">
                <a:solidFill>
                  <a:sysClr val="windowText" lastClr="000000"/>
                </a:solidFill>
              </a:rPr>
              <a:t>(Millones de US$)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1272369306683956E-2"/>
          <c:y val="0.1983269739677341"/>
          <c:w val="0.89885861450797577"/>
          <c:h val="0.61673922858561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'Producción e Inversión'!$U$52</c:f>
              <c:strCache>
                <c:ptCount val="1"/>
                <c:pt idx="0">
                  <c:v>Ene-Jun 2016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accent2">
                        <a:lumMod val="40000"/>
                        <a:lumOff val="60000"/>
                      </a:schemeClr>
                    </a:solidFill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'Producción e Inversión'!$S$53:$T$58</c:f>
              <c:strCache>
                <c:ptCount val="6"/>
                <c:pt idx="0">
                  <c:v>CUSCO</c:v>
                </c:pt>
                <c:pt idx="1">
                  <c:v>AREQUIPA</c:v>
                </c:pt>
                <c:pt idx="2">
                  <c:v>TACNA</c:v>
                </c:pt>
                <c:pt idx="3">
                  <c:v>MOQUEGUA</c:v>
                </c:pt>
                <c:pt idx="4">
                  <c:v>PUNO</c:v>
                </c:pt>
                <c:pt idx="5">
                  <c:v>MADRE DE DIOS</c:v>
                </c:pt>
              </c:strCache>
            </c:strRef>
          </c:cat>
          <c:val>
            <c:numRef>
              <c:f>'Producción e Inversión'!$U$53:$U$58</c:f>
              <c:numCache>
                <c:formatCode>#,##0</c:formatCode>
                <c:ptCount val="6"/>
                <c:pt idx="0">
                  <c:v>469.86095399999999</c:v>
                </c:pt>
                <c:pt idx="1">
                  <c:v>227.889308</c:v>
                </c:pt>
                <c:pt idx="2">
                  <c:v>216.28810300000001</c:v>
                </c:pt>
                <c:pt idx="3">
                  <c:v>199.96365399999999</c:v>
                </c:pt>
                <c:pt idx="4">
                  <c:v>64.095706000000007</c:v>
                </c:pt>
                <c:pt idx="5">
                  <c:v>5.4112489999999998</c:v>
                </c:pt>
              </c:numCache>
            </c:numRef>
          </c:val>
        </c:ser>
        <c:ser>
          <c:idx val="1"/>
          <c:order val="1"/>
          <c:tx>
            <c:strRef>
              <c:f>'Producción e Inversión'!$V$52</c:f>
              <c:strCache>
                <c:ptCount val="1"/>
                <c:pt idx="0">
                  <c:v>Ene-Jun 2017</c:v>
                </c:pt>
              </c:strCache>
            </c:strRef>
          </c:tx>
          <c:invertIfNegative val="0"/>
          <c:dLbls>
            <c:dLbl>
              <c:idx val="4"/>
              <c:layout>
                <c:manualLayout>
                  <c:x val="9.407407407407407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'Producción e Inversión'!$S$53:$T$58</c:f>
              <c:strCache>
                <c:ptCount val="6"/>
                <c:pt idx="0">
                  <c:v>CUSCO</c:v>
                </c:pt>
                <c:pt idx="1">
                  <c:v>AREQUIPA</c:v>
                </c:pt>
                <c:pt idx="2">
                  <c:v>TACNA</c:v>
                </c:pt>
                <c:pt idx="3">
                  <c:v>MOQUEGUA</c:v>
                </c:pt>
                <c:pt idx="4">
                  <c:v>PUNO</c:v>
                </c:pt>
                <c:pt idx="5">
                  <c:v>MADRE DE DIOS</c:v>
                </c:pt>
              </c:strCache>
            </c:strRef>
          </c:cat>
          <c:val>
            <c:numRef>
              <c:f>'Producción e Inversión'!$V$53:$V$58</c:f>
              <c:numCache>
                <c:formatCode>#,##0</c:formatCode>
                <c:ptCount val="6"/>
                <c:pt idx="0">
                  <c:v>456.221093</c:v>
                </c:pt>
                <c:pt idx="1">
                  <c:v>410.227487</c:v>
                </c:pt>
                <c:pt idx="2">
                  <c:v>280.008805</c:v>
                </c:pt>
                <c:pt idx="3">
                  <c:v>185.86677399999999</c:v>
                </c:pt>
                <c:pt idx="4">
                  <c:v>67.057191000000003</c:v>
                </c:pt>
                <c:pt idx="5">
                  <c:v>5.9479220000000002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47776"/>
        <c:axId val="95986432"/>
      </c:barChart>
      <c:catAx>
        <c:axId val="959477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 Narrow" panose="020B0606020202030204" pitchFamily="34" charset="0"/>
              </a:defRPr>
            </a:pPr>
            <a:endParaRPr lang="es-PE"/>
          </a:p>
        </c:txPr>
        <c:crossAx val="95986432"/>
        <c:crosses val="autoZero"/>
        <c:auto val="1"/>
        <c:lblAlgn val="ctr"/>
        <c:lblOffset val="100"/>
        <c:noMultiLvlLbl val="0"/>
      </c:catAx>
      <c:valAx>
        <c:axId val="9598643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95947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997963221048626"/>
          <c:y val="0.19121466221996"/>
          <c:w val="0.12939685185185185"/>
          <c:h val="0.13202152777777779"/>
        </c:manualLayout>
      </c:layout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 b="1" i="0" u="none" strike="noStrike" baseline="0">
                <a:effectLst/>
              </a:rPr>
              <a:t>Macro Región </a:t>
            </a:r>
            <a:r>
              <a:rPr lang="es-PE" sz="1000" b="1" i="0" u="none" strike="noStrike" baseline="0">
                <a:effectLst/>
              </a:rPr>
              <a:t>Sur</a:t>
            </a:r>
            <a:r>
              <a:rPr lang="en-US" sz="1000" b="1" i="0" u="none" strike="noStrike" baseline="0">
                <a:effectLst/>
              </a:rPr>
              <a:t>: Inversión Minera </a:t>
            </a:r>
          </a:p>
          <a:p>
            <a:pPr>
              <a:defRPr sz="1000"/>
            </a:pPr>
            <a:r>
              <a:rPr lang="en-US" sz="1000" b="0" i="0" u="none" strike="noStrike" baseline="0">
                <a:effectLst/>
              </a:rPr>
              <a:t>(Millones de US$)</a:t>
            </a:r>
            <a:endParaRPr lang="es-PE" sz="1000" b="0"/>
          </a:p>
        </c:rich>
      </c:tx>
      <c:layout>
        <c:manualLayout>
          <c:xMode val="edge"/>
          <c:yMode val="edge"/>
          <c:x val="0.31954833333333332"/>
          <c:y val="8.81944444444444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36208569675854E-2"/>
          <c:y val="0.13896145833333334"/>
          <c:w val="0.89532458284820471"/>
          <c:h val="0.78458125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'Producción e Inversión'!$M$85</c:f>
              <c:strCache>
                <c:ptCount val="1"/>
                <c:pt idx="0">
                  <c:v>Inversión Minera (Mlls de US$)</c:v>
                </c:pt>
              </c:strCache>
            </c:strRef>
          </c:tx>
          <c:spPr>
            <a:gradFill flip="none" rotWithShape="1">
              <a:gsLst>
                <a:gs pos="0">
                  <a:schemeClr val="accent2">
                    <a:lumMod val="60000"/>
                    <a:lumOff val="40000"/>
                  </a:schemeClr>
                </a:gs>
                <a:gs pos="91000">
                  <a:schemeClr val="accent2">
                    <a:lumMod val="40000"/>
                    <a:lumOff val="60000"/>
                  </a:schemeClr>
                </a:gs>
                <a:gs pos="100000">
                  <a:schemeClr val="accent2">
                    <a:lumMod val="20000"/>
                    <a:lumOff val="80000"/>
                  </a:schemeClr>
                </a:gs>
              </a:gsLst>
              <a:lin ang="0" scaled="1"/>
              <a:tileRect/>
            </a:gradFill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invertIfNegative val="0"/>
          <c:dPt>
            <c:idx val="9"/>
            <c:invertIfNegative val="0"/>
            <c:bubble3D val="0"/>
            <c:spPr>
              <a:pattFill prst="pct40">
                <a:fgClr>
                  <a:schemeClr val="accent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-1.763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2.20486111111111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solidFill>
                      <a:schemeClr val="accent2">
                        <a:lumMod val="75000"/>
                      </a:schemeClr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'Producción e Inversión'!$F$87:$F$96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2017*</c:v>
                </c:pt>
              </c:strCache>
            </c:strRef>
          </c:cat>
          <c:val>
            <c:numRef>
              <c:f>'Producción e Inversión'!$M$87:$M$96</c:f>
              <c:numCache>
                <c:formatCode>#,##0</c:formatCode>
                <c:ptCount val="10"/>
                <c:pt idx="0">
                  <c:v>742.73446908000005</c:v>
                </c:pt>
                <c:pt idx="1">
                  <c:v>1154.7018107199999</c:v>
                </c:pt>
                <c:pt idx="2">
                  <c:v>1510.5311534800001</c:v>
                </c:pt>
                <c:pt idx="3">
                  <c:v>1665.6546857399999</c:v>
                </c:pt>
                <c:pt idx="4">
                  <c:v>1884.27855187</c:v>
                </c:pt>
                <c:pt idx="5">
                  <c:v>3277.4389746599995</c:v>
                </c:pt>
                <c:pt idx="6">
                  <c:v>3940.0128800999992</c:v>
                </c:pt>
                <c:pt idx="7">
                  <c:v>3316.4311215600001</c:v>
                </c:pt>
                <c:pt idx="8">
                  <c:v>1923.2318437500003</c:v>
                </c:pt>
                <c:pt idx="9">
                  <c:v>1405.3292719999999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11872"/>
        <c:axId val="98534144"/>
      </c:barChart>
      <c:lineChart>
        <c:grouping val="standard"/>
        <c:varyColors val="0"/>
        <c:ser>
          <c:idx val="1"/>
          <c:order val="1"/>
          <c:tx>
            <c:strRef>
              <c:f>'Producción e Inversión'!$N$85</c:f>
              <c:strCache>
                <c:ptCount val="1"/>
                <c:pt idx="0">
                  <c:v>Variación Anual %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2"/>
              <c:layout>
                <c:manualLayout>
                  <c:x val="-3.3496296296296295E-2"/>
                  <c:y val="3.07909722222222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3496296296296295E-2"/>
                  <c:y val="7.4888194444444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8094259259259348E-2"/>
                  <c:y val="-0.1103201388888889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'Producción e Inversión'!$F$87:$F$96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2017*</c:v>
                </c:pt>
              </c:strCache>
            </c:strRef>
          </c:cat>
          <c:val>
            <c:numRef>
              <c:f>'Producción e Inversión'!$N$87:$N$96</c:f>
              <c:numCache>
                <c:formatCode>0%</c:formatCode>
                <c:ptCount val="10"/>
                <c:pt idx="0">
                  <c:v>0.20226232720257076</c:v>
                </c:pt>
                <c:pt idx="1">
                  <c:v>0.55466301725607248</c:v>
                </c:pt>
                <c:pt idx="2">
                  <c:v>0.30815691069032547</c:v>
                </c:pt>
                <c:pt idx="3">
                  <c:v>0.10269469246140495</c:v>
                </c:pt>
                <c:pt idx="4">
                  <c:v>0.13125401561421013</c:v>
                </c:pt>
                <c:pt idx="5">
                  <c:v>0.739360123484607</c:v>
                </c:pt>
                <c:pt idx="6">
                  <c:v>0.20216208770408461</c:v>
                </c:pt>
                <c:pt idx="7">
                  <c:v>-0.1582689644720584</c:v>
                </c:pt>
                <c:pt idx="8">
                  <c:v>-0.42008991797021233</c:v>
                </c:pt>
                <c:pt idx="9">
                  <c:v>-0.26928764383402237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41568"/>
        <c:axId val="98535680"/>
      </c:lineChart>
      <c:catAx>
        <c:axId val="985118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750"/>
            </a:pPr>
            <a:endParaRPr lang="es-PE"/>
          </a:p>
        </c:txPr>
        <c:crossAx val="98534144"/>
        <c:crosses val="autoZero"/>
        <c:auto val="1"/>
        <c:lblAlgn val="ctr"/>
        <c:lblOffset val="100"/>
        <c:noMultiLvlLbl val="0"/>
      </c:catAx>
      <c:valAx>
        <c:axId val="98534144"/>
        <c:scaling>
          <c:orientation val="minMax"/>
          <c:max val="4500"/>
          <c:min val="-24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500">
                <a:solidFill>
                  <a:schemeClr val="bg1"/>
                </a:solidFill>
              </a:defRPr>
            </a:pPr>
            <a:endParaRPr lang="es-PE"/>
          </a:p>
        </c:txPr>
        <c:crossAx val="98511872"/>
        <c:crosses val="autoZero"/>
        <c:crossBetween val="between"/>
      </c:valAx>
      <c:valAx>
        <c:axId val="98535680"/>
        <c:scaling>
          <c:orientation val="minMax"/>
          <c:max val="0.9"/>
          <c:min val="-0.5"/>
        </c:scaling>
        <c:delete val="0"/>
        <c:axPos val="r"/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500">
                <a:solidFill>
                  <a:schemeClr val="bg1"/>
                </a:solidFill>
              </a:defRPr>
            </a:pPr>
            <a:endParaRPr lang="es-PE"/>
          </a:p>
        </c:txPr>
        <c:crossAx val="98541568"/>
        <c:crosses val="max"/>
        <c:crossBetween val="between"/>
      </c:valAx>
      <c:catAx>
        <c:axId val="9854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985356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8.7855000000000016E-2"/>
          <c:y val="0.74129618055555557"/>
          <c:w val="0.28753911131804977"/>
          <c:h val="0.12708819444444444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3.png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438150</xdr:colOff>
      <xdr:row>6</xdr:row>
      <xdr:rowOff>137223</xdr:rowOff>
    </xdr:from>
    <xdr:to>
      <xdr:col>12</xdr:col>
      <xdr:colOff>152401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1375473"/>
          <a:ext cx="3000376" cy="3038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234662</xdr:colOff>
      <xdr:row>0</xdr:row>
      <xdr:rowOff>88323</xdr:rowOff>
    </xdr:from>
    <xdr:to>
      <xdr:col>17</xdr:col>
      <xdr:colOff>691862</xdr:colOff>
      <xdr:row>3</xdr:row>
      <xdr:rowOff>50223</xdr:rowOff>
    </xdr:to>
    <xdr:sp macro="" textlink="">
      <xdr:nvSpPr>
        <xdr:cNvPr id="3" name="2 Flecha abajo"/>
        <xdr:cNvSpPr/>
      </xdr:nvSpPr>
      <xdr:spPr>
        <a:xfrm>
          <a:off x="12026612" y="88323"/>
          <a:ext cx="457200" cy="533400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17</xdr:col>
      <xdr:colOff>192641</xdr:colOff>
      <xdr:row>9</xdr:row>
      <xdr:rowOff>58794</xdr:rowOff>
    </xdr:from>
    <xdr:to>
      <xdr:col>23</xdr:col>
      <xdr:colOff>4714</xdr:colOff>
      <xdr:row>24</xdr:row>
      <xdr:rowOff>5094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224517</xdr:colOff>
      <xdr:row>26</xdr:row>
      <xdr:rowOff>69186</xdr:rowOff>
    </xdr:from>
    <xdr:to>
      <xdr:col>22</xdr:col>
      <xdr:colOff>910165</xdr:colOff>
      <xdr:row>41</xdr:row>
      <xdr:rowOff>91686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0.0034</cdr:x>
      <cdr:y>0.91435</cdr:y>
    </cdr:from>
    <cdr:to>
      <cdr:x>1</cdr:x>
      <cdr:y>0.99373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375" y="2508250"/>
          <a:ext cx="5381625" cy="2177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750" b="0"/>
            <a:t>Fuente: MEM</a:t>
          </a:r>
          <a:r>
            <a:rPr lang="es-MX" sz="750" b="0" baseline="0"/>
            <a:t>                                                                                                                                                                  Elaboración: CIE-PERUCÁMARAS</a:t>
          </a:r>
          <a:endParaRPr lang="es-MX" sz="750" b="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0.92062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51386"/>
          <a:ext cx="5393197" cy="2286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750" b="0"/>
            <a:t>Fuente: MEM</a:t>
          </a:r>
          <a:r>
            <a:rPr lang="es-MX" sz="750" b="0" baseline="0"/>
            <a:t>                                                                                                                                                                  Elaboración: CIE-PERUCÁMARAS</a:t>
          </a:r>
          <a:endParaRPr lang="es-MX" sz="750" b="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234662</xdr:colOff>
      <xdr:row>0</xdr:row>
      <xdr:rowOff>88323</xdr:rowOff>
    </xdr:from>
    <xdr:to>
      <xdr:col>17</xdr:col>
      <xdr:colOff>691862</xdr:colOff>
      <xdr:row>3</xdr:row>
      <xdr:rowOff>50223</xdr:rowOff>
    </xdr:to>
    <xdr:sp macro="" textlink="">
      <xdr:nvSpPr>
        <xdr:cNvPr id="3" name="2 Flecha abajo"/>
        <xdr:cNvSpPr/>
      </xdr:nvSpPr>
      <xdr:spPr>
        <a:xfrm>
          <a:off x="12026612" y="88323"/>
          <a:ext cx="457200" cy="533400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17</xdr:col>
      <xdr:colOff>229594</xdr:colOff>
      <xdr:row>8</xdr:row>
      <xdr:rowOff>403771</xdr:rowOff>
    </xdr:from>
    <xdr:to>
      <xdr:col>23</xdr:col>
      <xdr:colOff>15447</xdr:colOff>
      <xdr:row>23</xdr:row>
      <xdr:rowOff>134918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240469</xdr:colOff>
      <xdr:row>44</xdr:row>
      <xdr:rowOff>70805</xdr:rowOff>
    </xdr:from>
    <xdr:to>
      <xdr:col>23</xdr:col>
      <xdr:colOff>81643</xdr:colOff>
      <xdr:row>59</xdr:row>
      <xdr:rowOff>93305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287991</xdr:colOff>
      <xdr:row>73</xdr:row>
      <xdr:rowOff>94969</xdr:rowOff>
    </xdr:from>
    <xdr:to>
      <xdr:col>23</xdr:col>
      <xdr:colOff>58155</xdr:colOff>
      <xdr:row>88</xdr:row>
      <xdr:rowOff>117469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0.0034</cdr:x>
      <cdr:y>0.90785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360" y="2614614"/>
          <a:ext cx="5381640" cy="2653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r>
            <a:rPr lang="es-MX" sz="750" b="0"/>
            <a:t>Fuente: INEI</a:t>
          </a:r>
          <a:r>
            <a:rPr lang="es-MX" sz="750" b="0" baseline="0"/>
            <a:t>                                                                                                                                                                  Elaboración: CIE-PERUCÁMARAS</a:t>
          </a:r>
          <a:endParaRPr lang="es-MX" sz="750" b="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0.0034</cdr:x>
      <cdr:y>0.91391</cdr:y>
    </cdr:from>
    <cdr:to>
      <cdr:x>1</cdr:x>
      <cdr:y>0.98953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375" y="2632075"/>
          <a:ext cx="5381625" cy="2177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750" b="0"/>
            <a:t>Fuente: MEM</a:t>
          </a:r>
          <a:r>
            <a:rPr lang="es-MX" sz="750" b="0" baseline="0"/>
            <a:t>                                                                                                                                                                  Elaboración: CIE-PERUCÁMARAS</a:t>
          </a:r>
          <a:endParaRPr lang="es-MX" sz="750" b="0"/>
        </a:p>
      </cdr:txBody>
    </cdr:sp>
  </cdr:relSizeAnchor>
  <cdr:relSizeAnchor xmlns:cdr="http://schemas.openxmlformats.org/drawingml/2006/chartDrawing">
    <cdr:from>
      <cdr:x>0.15429</cdr:x>
      <cdr:y>0.2686</cdr:y>
    </cdr:from>
    <cdr:to>
      <cdr:x>0.15429</cdr:x>
      <cdr:y>0.32531</cdr:y>
    </cdr:to>
    <cdr:cxnSp macro="">
      <cdr:nvCxnSpPr>
        <cdr:cNvPr id="4" name="3 Conector recto de flecha"/>
        <cdr:cNvCxnSpPr/>
      </cdr:nvCxnSpPr>
      <cdr:spPr>
        <a:xfrm xmlns:a="http://schemas.openxmlformats.org/drawingml/2006/main">
          <a:off x="843821" y="783811"/>
          <a:ext cx="0" cy="165464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2">
              <a:lumMod val="50000"/>
            </a:schemeClr>
          </a:solidFill>
          <a:tailEnd type="arrow"/>
        </a:ln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0.6054</cdr:x>
      <cdr:y>0.60532</cdr:y>
    </cdr:from>
    <cdr:to>
      <cdr:x>0.6054</cdr:x>
      <cdr:y>0.667</cdr:y>
    </cdr:to>
    <cdr:cxnSp macro="">
      <cdr:nvCxnSpPr>
        <cdr:cNvPr id="5" name="1 Conector recto de flecha"/>
        <cdr:cNvCxnSpPr/>
      </cdr:nvCxnSpPr>
      <cdr:spPr>
        <a:xfrm xmlns:a="http://schemas.openxmlformats.org/drawingml/2006/main">
          <a:off x="3310997" y="1766377"/>
          <a:ext cx="0" cy="1800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2">
              <a:lumMod val="50000"/>
            </a:schemeClr>
          </a:solidFill>
          <a:tailEnd type="arrow"/>
        </a:ln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0.30563</cdr:x>
      <cdr:y>0.32732</cdr:y>
    </cdr:from>
    <cdr:to>
      <cdr:x>0.30563</cdr:x>
      <cdr:y>0.38898</cdr:y>
    </cdr:to>
    <cdr:cxnSp macro="">
      <cdr:nvCxnSpPr>
        <cdr:cNvPr id="7" name="6 Conector recto de flecha"/>
        <cdr:cNvCxnSpPr/>
      </cdr:nvCxnSpPr>
      <cdr:spPr>
        <a:xfrm xmlns:a="http://schemas.openxmlformats.org/drawingml/2006/main" flipH="1" flipV="1">
          <a:off x="1669018" y="955524"/>
          <a:ext cx="0" cy="1800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2">
              <a:lumMod val="20000"/>
              <a:lumOff val="80000"/>
            </a:schemeClr>
          </a:solidFill>
          <a:tailEnd type="arrow"/>
        </a:ln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0.45678</cdr:x>
      <cdr:y>0.49044</cdr:y>
    </cdr:from>
    <cdr:to>
      <cdr:x>0.45678</cdr:x>
      <cdr:y>0.55214</cdr:y>
    </cdr:to>
    <cdr:cxnSp macro="">
      <cdr:nvCxnSpPr>
        <cdr:cNvPr id="12" name="1 Conector recto de flecha"/>
        <cdr:cNvCxnSpPr/>
      </cdr:nvCxnSpPr>
      <cdr:spPr>
        <a:xfrm xmlns:a="http://schemas.openxmlformats.org/drawingml/2006/main" flipH="1" flipV="1">
          <a:off x="2498147" y="1431157"/>
          <a:ext cx="0" cy="180054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2">
              <a:lumMod val="20000"/>
              <a:lumOff val="80000"/>
            </a:schemeClr>
          </a:solidFill>
          <a:tailEnd type="arrow"/>
        </a:ln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0.75832</cdr:x>
      <cdr:y>0.73665</cdr:y>
    </cdr:from>
    <cdr:to>
      <cdr:x>0.75832</cdr:x>
      <cdr:y>0.79835</cdr:y>
    </cdr:to>
    <cdr:cxnSp macro="">
      <cdr:nvCxnSpPr>
        <cdr:cNvPr id="13" name="1 Conector recto de flecha"/>
        <cdr:cNvCxnSpPr/>
      </cdr:nvCxnSpPr>
      <cdr:spPr>
        <a:xfrm xmlns:a="http://schemas.openxmlformats.org/drawingml/2006/main" flipH="1" flipV="1">
          <a:off x="4147332" y="2149614"/>
          <a:ext cx="0" cy="180054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2">
              <a:lumMod val="20000"/>
              <a:lumOff val="80000"/>
            </a:schemeClr>
          </a:solidFill>
          <a:tailEnd type="arrow"/>
        </a:ln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0.9076</cdr:x>
      <cdr:y>0.67883</cdr:y>
    </cdr:from>
    <cdr:to>
      <cdr:x>0.9076</cdr:x>
      <cdr:y>0.74053</cdr:y>
    </cdr:to>
    <cdr:cxnSp macro="">
      <cdr:nvCxnSpPr>
        <cdr:cNvPr id="14" name="1 Conector recto de flecha"/>
        <cdr:cNvCxnSpPr/>
      </cdr:nvCxnSpPr>
      <cdr:spPr>
        <a:xfrm xmlns:a="http://schemas.openxmlformats.org/drawingml/2006/main" flipH="1" flipV="1">
          <a:off x="4963761" y="1980885"/>
          <a:ext cx="0" cy="180054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2">
              <a:lumMod val="20000"/>
              <a:lumOff val="80000"/>
            </a:schemeClr>
          </a:solidFill>
          <a:tailEnd type="arrow"/>
        </a:ln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0.91061</cdr:y>
    </cdr:from>
    <cdr:to>
      <cdr:x>1</cdr:x>
      <cdr:y>0.98723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22550"/>
          <a:ext cx="5400000" cy="220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700" b="0"/>
            <a:t>- Acumulado</a:t>
          </a:r>
          <a:r>
            <a:rPr lang="es-MX" sz="700" b="0" baseline="0"/>
            <a:t> Enero-Agosto 2017</a:t>
          </a:r>
          <a:endParaRPr lang="es-MX" sz="700" b="0"/>
        </a:p>
        <a:p xmlns:a="http://schemas.openxmlformats.org/drawingml/2006/main">
          <a:r>
            <a:rPr lang="es-MX" sz="750" b="0"/>
            <a:t>Fuente: MEM</a:t>
          </a:r>
          <a:r>
            <a:rPr lang="es-MX" sz="750" b="0" baseline="0"/>
            <a:t>                                                                                                                                                                  Elaboración: CIE-PERUCÁMARAS</a:t>
          </a:r>
          <a:endParaRPr lang="es-MX" sz="750" b="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lejandro\PRACTICANTES-OTED\WINDOWS\Temporary%20Internet%20Files\OLK62A1\Libro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montero\boletin\WINDOWS\TEMP\BolMen_07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s%20documentos\WORK\BOLETMES\1998\Bol_1298%20Complet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ol_1198%20Complet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afp.gob.pe/estadistica/financiera/2002/Febrero/wBol_02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orres\AVANCE%20ECONOMICO%20Y%20SOCIAL_Para%20actualizar%20a%20Diciembre%202014\MENSUAL\BC-JUNIO\ESTBCJUL.XLW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Boletin%20Semanal\sem32_00\Boletin%20Mensual\Bol_052000%20preliminar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ol_08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G_35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obles\semanal\Mis%20documentos\Mensual\Bol_07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amander\c\WINDOWS\TEMP\1996\BOL_05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s%20Documentos\WORK\BOLETMES\1999\Bol_01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ol_0998.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 xml:space="preserve"> (1)  Considera a los afiliados que han efectuado aportes durante los últimos 12 meses.</v>
          </cell>
        </row>
        <row r="39">
          <cell r="B39" t="str">
            <v xml:space="preserve"> (2)  Edad de los afiliados al mes de marzo de 2001.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28"/>
      <sheetName val="PAG_34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9"/>
      <sheetName val="PAG_30"/>
      <sheetName val="PAG_31"/>
      <sheetName val="PAG_32"/>
      <sheetName val="PAG_33"/>
      <sheetName val="PAG_35"/>
      <sheetName val="PAG_36"/>
      <sheetName val="PAG_3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10"/>
      <sheetName val="PAG_15"/>
      <sheetName val="PAG_16"/>
      <sheetName val="PAG_17"/>
      <sheetName val="PAG_18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09"/>
      <sheetName val="PAG_11"/>
      <sheetName val="PAG_19"/>
      <sheetName val="PAG_37"/>
      <sheetName val="PAG_38"/>
      <sheetName val="PAG_39"/>
      <sheetName val="PAG_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10"/>
      <sheetName val="PAG_15"/>
      <sheetName val="PAG_16"/>
      <sheetName val="PAG_17"/>
      <sheetName val="PAG_18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11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PAG27"/>
      <sheetName val="PAG30"/>
      <sheetName val="PAG31"/>
      <sheetName val="PAG32"/>
      <sheetName val="PAG33"/>
      <sheetName val="PAG34"/>
      <sheetName val="PAG35"/>
      <sheetName val="PAG36"/>
      <sheetName val="PAG41"/>
      <sheetName val="PAG42"/>
      <sheetName val="PAG43"/>
      <sheetName val="PAG44"/>
      <sheetName val="PAG45"/>
      <sheetName val="PAG46"/>
      <sheetName val="PAG47"/>
      <sheetName val="PAG48"/>
      <sheetName val="PAG49"/>
      <sheetName val="PAG50"/>
      <sheetName val="PAG51"/>
      <sheetName val="PAG52"/>
      <sheetName val="PAG53"/>
      <sheetName val="PAG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5"/>
      <sheetName val="PAG25.1"/>
      <sheetName val="PAG27"/>
      <sheetName val="PAG28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PAG47"/>
      <sheetName val="PAG48"/>
      <sheetName val="PAG25_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00"/>
      <sheetName val="PAG_01"/>
      <sheetName val="PAG_02"/>
      <sheetName val="Hoja1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Com y Prim"/>
      <sheetName val="PAG4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CD3"/>
      <sheetName val="Ing-Egresos"/>
      <sheetName val="Concen"/>
      <sheetName val="Intru"/>
      <sheetName val="Cartera"/>
      <sheetName val="Rent 12m"/>
      <sheetName val="CD 6"/>
      <sheetName val="CD22"/>
      <sheetName val="CD 1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Intru"/>
      <sheetName val="Montos Set"/>
      <sheetName val="VC_Sh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Hoja1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>
      <selection activeCell="D9" sqref="D9"/>
    </sheetView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221" t="s">
        <v>171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</row>
    <row r="4" spans="2:18" ht="19.5" customHeight="1" x14ac:dyDescent="0.25">
      <c r="B4" s="222" t="s">
        <v>172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</row>
    <row r="5" spans="2:18" ht="15" customHeight="1" x14ac:dyDescent="0.25">
      <c r="B5" s="223" t="s">
        <v>173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</row>
    <row r="6" spans="2:18" ht="15" customHeight="1" x14ac:dyDescent="0.25">
      <c r="J6" s="4"/>
    </row>
    <row r="7" spans="2:18" ht="15" customHeight="1" x14ac:dyDescent="0.25">
      <c r="J7" s="4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zoomScaleNormal="100" workbookViewId="0">
      <selection activeCell="F22" sqref="F22:J22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260" t="s">
        <v>85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2:16" ht="15" customHeight="1" x14ac:dyDescent="0.25"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</row>
    <row r="3" spans="2:16" x14ac:dyDescent="0.25">
      <c r="C3" s="5" t="str">
        <f>+B6</f>
        <v>1. Aporte del Sector Minero a la Economía Regional</v>
      </c>
      <c r="D3" s="18"/>
      <c r="E3" s="18"/>
      <c r="F3" s="18"/>
      <c r="G3" s="17"/>
      <c r="H3" s="18"/>
      <c r="I3" s="18"/>
      <c r="J3" s="5"/>
      <c r="K3" s="18"/>
      <c r="M3" s="8"/>
      <c r="N3" s="8"/>
      <c r="O3" s="8"/>
      <c r="P3" s="8"/>
    </row>
    <row r="4" spans="2:16" x14ac:dyDescent="0.25">
      <c r="C4" s="5"/>
      <c r="D4" s="18"/>
      <c r="E4" s="18"/>
      <c r="F4" s="18"/>
      <c r="G4" s="17"/>
      <c r="H4" s="18"/>
      <c r="I4" s="18"/>
      <c r="J4" s="5"/>
      <c r="K4" s="18"/>
      <c r="M4" s="8"/>
      <c r="N4" s="8"/>
      <c r="O4" s="8"/>
      <c r="P4" s="8"/>
    </row>
    <row r="5" spans="2:16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6" spans="2:16" x14ac:dyDescent="0.25">
      <c r="B6" s="13" t="s">
        <v>21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</row>
    <row r="8" spans="2:16" ht="27" x14ac:dyDescent="0.25">
      <c r="F8" s="20" t="s">
        <v>67</v>
      </c>
      <c r="G8" s="21" t="s">
        <v>5</v>
      </c>
      <c r="H8" s="21" t="s">
        <v>6</v>
      </c>
      <c r="I8" s="21" t="s">
        <v>7</v>
      </c>
      <c r="J8" s="21" t="s">
        <v>8</v>
      </c>
    </row>
    <row r="9" spans="2:16" x14ac:dyDescent="0.25">
      <c r="F9" s="128" t="s">
        <v>1</v>
      </c>
      <c r="G9" s="129">
        <v>9087.9030000000002</v>
      </c>
      <c r="H9" s="130">
        <v>1</v>
      </c>
      <c r="I9" s="130">
        <v>6.2526642368281093E-2</v>
      </c>
      <c r="J9" s="131">
        <v>6.2526642368281191E-2</v>
      </c>
    </row>
    <row r="10" spans="2:16" x14ac:dyDescent="0.25">
      <c r="F10" s="135" t="s">
        <v>13</v>
      </c>
      <c r="G10" s="136">
        <v>2026.617</v>
      </c>
      <c r="H10" s="137">
        <v>0.22300160994235965</v>
      </c>
      <c r="I10" s="137">
        <v>2.748887394937527E-2</v>
      </c>
      <c r="J10" s="136">
        <v>0.63391006729017374</v>
      </c>
    </row>
    <row r="11" spans="2:16" x14ac:dyDescent="0.25">
      <c r="F11" s="135" t="s">
        <v>17</v>
      </c>
      <c r="G11" s="136">
        <v>1355.9079999999999</v>
      </c>
      <c r="H11" s="137">
        <v>0.14919921570465705</v>
      </c>
      <c r="I11" s="137">
        <v>-7.6023113602845527E-3</v>
      </c>
      <c r="J11" s="136">
        <v>-0.1214412635596938</v>
      </c>
    </row>
    <row r="12" spans="2:16" x14ac:dyDescent="0.25">
      <c r="F12" s="135" t="s">
        <v>16</v>
      </c>
      <c r="G12" s="136">
        <v>1075.2370000000001</v>
      </c>
      <c r="H12" s="137">
        <v>0.11831519328496354</v>
      </c>
      <c r="I12" s="137">
        <v>1.7358459860099096E-2</v>
      </c>
      <c r="J12" s="136">
        <v>0.21449517871051749</v>
      </c>
    </row>
    <row r="13" spans="2:16" x14ac:dyDescent="0.25">
      <c r="F13" s="132" t="s">
        <v>9</v>
      </c>
      <c r="G13" s="133">
        <v>941.16800000000001</v>
      </c>
      <c r="H13" s="134">
        <v>0.10356272508630429</v>
      </c>
      <c r="I13" s="134">
        <v>0.41950605180800116</v>
      </c>
      <c r="J13" s="133">
        <v>3.2519531501187986</v>
      </c>
    </row>
    <row r="14" spans="2:16" x14ac:dyDescent="0.25">
      <c r="F14" s="135" t="s">
        <v>19</v>
      </c>
      <c r="G14" s="136">
        <v>862.68499999999995</v>
      </c>
      <c r="H14" s="137">
        <v>9.4926739424925646E-2</v>
      </c>
      <c r="I14" s="137">
        <v>0.1699882687208838</v>
      </c>
      <c r="J14" s="136">
        <v>1.4654325574826275</v>
      </c>
    </row>
    <row r="15" spans="2:16" x14ac:dyDescent="0.25">
      <c r="F15" s="135" t="s">
        <v>12</v>
      </c>
      <c r="G15" s="136">
        <v>711.41499999999996</v>
      </c>
      <c r="H15" s="137">
        <v>7.8281535355295931E-2</v>
      </c>
      <c r="I15" s="137">
        <v>3.8828954592712961E-2</v>
      </c>
      <c r="J15" s="136">
        <v>0.31089290837737849</v>
      </c>
    </row>
    <row r="16" spans="2:16" x14ac:dyDescent="0.25">
      <c r="F16" s="135" t="s">
        <v>18</v>
      </c>
      <c r="G16" s="136">
        <v>707.75599999999997</v>
      </c>
      <c r="H16" s="137">
        <v>7.7878912219903756E-2</v>
      </c>
      <c r="I16" s="137">
        <v>-2.6944238981293833E-2</v>
      </c>
      <c r="J16" s="136">
        <v>-0.22913313596253801</v>
      </c>
    </row>
    <row r="17" spans="6:10" x14ac:dyDescent="0.25">
      <c r="F17" s="135" t="s">
        <v>14</v>
      </c>
      <c r="G17" s="136">
        <v>681.62199999999996</v>
      </c>
      <c r="H17" s="137">
        <v>7.5003221315192298E-2</v>
      </c>
      <c r="I17" s="137">
        <v>2.0218106490808463E-2</v>
      </c>
      <c r="J17" s="136">
        <v>0.15793093175742245</v>
      </c>
    </row>
    <row r="18" spans="6:10" x14ac:dyDescent="0.25">
      <c r="F18" s="135" t="s">
        <v>11</v>
      </c>
      <c r="G18" s="136">
        <v>329.67200000000003</v>
      </c>
      <c r="H18" s="137">
        <v>3.6275915356931074E-2</v>
      </c>
      <c r="I18" s="137">
        <v>0.12350774117254137</v>
      </c>
      <c r="J18" s="136">
        <v>0.42371741914574645</v>
      </c>
    </row>
    <row r="19" spans="6:10" x14ac:dyDescent="0.25">
      <c r="F19" s="135" t="s">
        <v>15</v>
      </c>
      <c r="G19" s="136">
        <v>197.417</v>
      </c>
      <c r="H19" s="137">
        <v>2.1723053161989074E-2</v>
      </c>
      <c r="I19" s="137">
        <v>4.2598137849813256E-2</v>
      </c>
      <c r="J19" s="136">
        <v>9.4304922679550443E-2</v>
      </c>
    </row>
    <row r="20" spans="6:10" x14ac:dyDescent="0.25">
      <c r="F20" s="135" t="s">
        <v>10</v>
      </c>
      <c r="G20" s="136">
        <v>123.617</v>
      </c>
      <c r="H20" s="137">
        <v>1.3602367894991836E-2</v>
      </c>
      <c r="I20" s="137">
        <v>-8.4026764080410765E-2</v>
      </c>
      <c r="J20" s="136">
        <v>-0.13258341472676705</v>
      </c>
    </row>
    <row r="21" spans="6:10" x14ac:dyDescent="0.25">
      <c r="F21" s="135" t="s">
        <v>20</v>
      </c>
      <c r="G21" s="136">
        <v>74.789000000000001</v>
      </c>
      <c r="H21" s="137">
        <v>8.2295112524858587E-3</v>
      </c>
      <c r="I21" s="137">
        <v>0.26501581502342653</v>
      </c>
      <c r="J21" s="136">
        <v>0.18318491551490185</v>
      </c>
    </row>
    <row r="22" spans="6:10" x14ac:dyDescent="0.25">
      <c r="F22" s="261" t="s">
        <v>26</v>
      </c>
      <c r="G22" s="261"/>
      <c r="H22" s="261"/>
      <c r="I22" s="261"/>
      <c r="J22" s="261"/>
    </row>
  </sheetData>
  <sortState ref="H35:I47">
    <sortCondition descending="1" ref="H35:H47"/>
  </sortState>
  <mergeCells count="2">
    <mergeCell ref="B1:P2"/>
    <mergeCell ref="F22:J2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zoomScaleNormal="100" workbookViewId="0">
      <selection activeCell="K17" sqref="K17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260" t="s">
        <v>86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2:16" ht="15" customHeight="1" x14ac:dyDescent="0.25"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</row>
    <row r="3" spans="2:16" x14ac:dyDescent="0.25">
      <c r="C3" s="5" t="str">
        <f>+B6</f>
        <v>1. Aporte del Sector Minero a la Economía Regional</v>
      </c>
      <c r="D3" s="18"/>
      <c r="E3" s="18"/>
      <c r="F3" s="18"/>
      <c r="G3" s="17"/>
      <c r="H3" s="18"/>
      <c r="I3" s="18"/>
      <c r="J3" s="5"/>
      <c r="K3" s="18"/>
      <c r="M3" s="8"/>
      <c r="N3" s="8"/>
      <c r="O3" s="8"/>
      <c r="P3" s="8"/>
    </row>
    <row r="4" spans="2:16" x14ac:dyDescent="0.25">
      <c r="C4" s="5"/>
      <c r="D4" s="18"/>
      <c r="E4" s="18"/>
      <c r="F4" s="18"/>
      <c r="G4" s="17"/>
      <c r="H4" s="18"/>
      <c r="I4" s="18"/>
      <c r="J4" s="5"/>
      <c r="K4" s="18"/>
      <c r="M4" s="8"/>
      <c r="N4" s="8"/>
      <c r="O4" s="8"/>
      <c r="P4" s="8"/>
    </row>
    <row r="5" spans="2:16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6" spans="2:16" x14ac:dyDescent="0.25">
      <c r="B6" s="13" t="s">
        <v>21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</row>
    <row r="8" spans="2:16" ht="27" x14ac:dyDescent="0.25">
      <c r="F8" s="20" t="s">
        <v>68</v>
      </c>
      <c r="G8" s="21" t="s">
        <v>5</v>
      </c>
      <c r="H8" s="21" t="s">
        <v>6</v>
      </c>
      <c r="I8" s="21" t="s">
        <v>7</v>
      </c>
      <c r="J8" s="21" t="s">
        <v>8</v>
      </c>
    </row>
    <row r="9" spans="2:16" x14ac:dyDescent="0.25">
      <c r="F9" s="128" t="s">
        <v>1</v>
      </c>
      <c r="G9" s="129">
        <v>6545.2060000000001</v>
      </c>
      <c r="H9" s="130">
        <v>0.99999999999999989</v>
      </c>
      <c r="I9" s="130">
        <v>-1.0502404048210345E-2</v>
      </c>
      <c r="J9" s="131">
        <v>-1.0502404048210371E-2</v>
      </c>
    </row>
    <row r="10" spans="2:16" x14ac:dyDescent="0.25">
      <c r="F10" s="132" t="s">
        <v>9</v>
      </c>
      <c r="G10" s="133">
        <v>2504.4090000000001</v>
      </c>
      <c r="H10" s="134">
        <v>0.38263257107568499</v>
      </c>
      <c r="I10" s="134">
        <v>-0.10461110751599834</v>
      </c>
      <c r="J10" s="133">
        <v>-4.4234668485652202</v>
      </c>
    </row>
    <row r="11" spans="2:16" x14ac:dyDescent="0.25">
      <c r="F11" s="135" t="s">
        <v>13</v>
      </c>
      <c r="G11" s="136">
        <v>999.70600000000002</v>
      </c>
      <c r="H11" s="137">
        <v>0.15273866093748614</v>
      </c>
      <c r="I11" s="137">
        <v>3.2965420612893981E-2</v>
      </c>
      <c r="J11" s="136">
        <v>0.48232143191896348</v>
      </c>
    </row>
    <row r="12" spans="2:16" x14ac:dyDescent="0.25">
      <c r="F12" s="135" t="s">
        <v>16</v>
      </c>
      <c r="G12" s="136">
        <v>736.46199999999999</v>
      </c>
      <c r="H12" s="137">
        <v>0.11251930038565632</v>
      </c>
      <c r="I12" s="137">
        <v>1.5000454809820596E-2</v>
      </c>
      <c r="J12" s="136">
        <v>0.16454320665139166</v>
      </c>
    </row>
    <row r="13" spans="2:16" x14ac:dyDescent="0.25">
      <c r="F13" s="135" t="s">
        <v>19</v>
      </c>
      <c r="G13" s="136">
        <v>573.85</v>
      </c>
      <c r="H13" s="137">
        <v>8.7674856986930588E-2</v>
      </c>
      <c r="I13" s="137">
        <v>0.32257328487239834</v>
      </c>
      <c r="J13" s="136">
        <v>2.1159161839521698</v>
      </c>
    </row>
    <row r="14" spans="2:16" x14ac:dyDescent="0.25">
      <c r="F14" s="135" t="s">
        <v>14</v>
      </c>
      <c r="G14" s="136">
        <v>457.64</v>
      </c>
      <c r="H14" s="137">
        <v>6.9919877235338351E-2</v>
      </c>
      <c r="I14" s="137">
        <v>2.0570184828373694E-2</v>
      </c>
      <c r="J14" s="136">
        <v>0.13944749523635047</v>
      </c>
    </row>
    <row r="15" spans="2:16" x14ac:dyDescent="0.25">
      <c r="F15" s="135" t="s">
        <v>12</v>
      </c>
      <c r="G15" s="136">
        <v>304.68</v>
      </c>
      <c r="H15" s="137">
        <v>4.6550100944110849E-2</v>
      </c>
      <c r="I15" s="137">
        <v>5.4091923402930231E-2</v>
      </c>
      <c r="J15" s="136">
        <v>0.23636834215311481</v>
      </c>
    </row>
    <row r="16" spans="2:16" x14ac:dyDescent="0.25">
      <c r="F16" s="135" t="s">
        <v>18</v>
      </c>
      <c r="G16" s="136">
        <v>282.512</v>
      </c>
      <c r="H16" s="137">
        <v>4.316319455797113E-2</v>
      </c>
      <c r="I16" s="137">
        <v>4.955787297600267E-5</v>
      </c>
      <c r="J16" s="136">
        <v>2.116505781987629E-4</v>
      </c>
    </row>
    <row r="17" spans="6:10" x14ac:dyDescent="0.25">
      <c r="F17" s="135" t="s">
        <v>17</v>
      </c>
      <c r="G17" s="136">
        <v>267.77499999999998</v>
      </c>
      <c r="H17" s="137">
        <v>4.0911622949682563E-2</v>
      </c>
      <c r="I17" s="137">
        <v>-6.6595789180144971E-2</v>
      </c>
      <c r="J17" s="136">
        <v>-0.28882744974961722</v>
      </c>
    </row>
    <row r="18" spans="6:10" x14ac:dyDescent="0.25">
      <c r="F18" s="135" t="s">
        <v>11</v>
      </c>
      <c r="G18" s="136">
        <v>216.11600000000001</v>
      </c>
      <c r="H18" s="137">
        <v>3.3018976026117433E-2</v>
      </c>
      <c r="I18" s="137">
        <v>0.12536971464278279</v>
      </c>
      <c r="J18" s="136">
        <v>0.36397852290875632</v>
      </c>
    </row>
    <row r="19" spans="6:10" x14ac:dyDescent="0.25">
      <c r="F19" s="135" t="s">
        <v>15</v>
      </c>
      <c r="G19" s="136">
        <v>111.22499999999999</v>
      </c>
      <c r="H19" s="137">
        <v>1.6993353608732865E-2</v>
      </c>
      <c r="I19" s="137">
        <v>1.1697395828595747E-2</v>
      </c>
      <c r="J19" s="136">
        <v>1.9441617397435454E-2</v>
      </c>
    </row>
    <row r="20" spans="6:10" x14ac:dyDescent="0.25">
      <c r="F20" s="135" t="s">
        <v>10</v>
      </c>
      <c r="G20" s="136">
        <v>71.322000000000003</v>
      </c>
      <c r="H20" s="137">
        <v>1.0896830443533786E-2</v>
      </c>
      <c r="I20" s="137">
        <v>0.13698608299191761</v>
      </c>
      <c r="J20" s="136">
        <v>0.12990810131894595</v>
      </c>
    </row>
    <row r="21" spans="6:10" x14ac:dyDescent="0.25">
      <c r="F21" s="135" t="s">
        <v>20</v>
      </c>
      <c r="G21" s="136">
        <v>19.509</v>
      </c>
      <c r="H21" s="137">
        <v>2.9806548487549514E-3</v>
      </c>
      <c r="I21" s="137">
        <v>3.4795523258897898E-2</v>
      </c>
      <c r="J21" s="136">
        <v>9.9173413784741996E-3</v>
      </c>
    </row>
    <row r="22" spans="6:10" x14ac:dyDescent="0.25">
      <c r="F22" s="261" t="s">
        <v>26</v>
      </c>
      <c r="G22" s="261"/>
      <c r="H22" s="261"/>
      <c r="I22" s="261"/>
      <c r="J22" s="261"/>
    </row>
  </sheetData>
  <mergeCells count="2">
    <mergeCell ref="B1:P2"/>
    <mergeCell ref="F22:J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>
      <selection activeCell="F12" sqref="F12"/>
    </sheetView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224" t="s">
        <v>0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</row>
    <row r="9" spans="2:15" x14ac:dyDescent="0.25"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</row>
    <row r="10" spans="2:15" x14ac:dyDescent="0.25"/>
    <row r="11" spans="2:15" x14ac:dyDescent="0.25">
      <c r="G11" s="9"/>
    </row>
    <row r="12" spans="2:15" x14ac:dyDescent="0.25">
      <c r="F12" s="9" t="s">
        <v>62</v>
      </c>
      <c r="G12" s="9"/>
      <c r="J12" s="2">
        <v>3</v>
      </c>
    </row>
    <row r="13" spans="2:15" x14ac:dyDescent="0.25">
      <c r="G13" s="9" t="s">
        <v>63</v>
      </c>
      <c r="J13" s="2">
        <v>4</v>
      </c>
    </row>
    <row r="14" spans="2:15" x14ac:dyDescent="0.25">
      <c r="G14" s="9" t="s">
        <v>64</v>
      </c>
      <c r="J14" s="2">
        <v>5</v>
      </c>
    </row>
    <row r="15" spans="2:15" x14ac:dyDescent="0.25">
      <c r="G15" s="9" t="s">
        <v>65</v>
      </c>
      <c r="J15" s="2">
        <v>6</v>
      </c>
    </row>
    <row r="16" spans="2:15" x14ac:dyDescent="0.25">
      <c r="G16" s="9" t="s">
        <v>66</v>
      </c>
      <c r="J16" s="2">
        <v>7</v>
      </c>
    </row>
    <row r="17" spans="7:10" x14ac:dyDescent="0.25">
      <c r="G17" s="9" t="s">
        <v>67</v>
      </c>
      <c r="J17" s="2">
        <v>8</v>
      </c>
    </row>
    <row r="18" spans="7:10" x14ac:dyDescent="0.25">
      <c r="G18" s="11" t="s">
        <v>68</v>
      </c>
      <c r="J18" s="2">
        <v>9</v>
      </c>
    </row>
    <row r="19" spans="7:10" x14ac:dyDescent="0.25">
      <c r="G19" s="9"/>
      <c r="J19" s="2"/>
    </row>
    <row r="20" spans="7:10" x14ac:dyDescent="0.25">
      <c r="G20" s="9"/>
      <c r="J20" s="2"/>
    </row>
    <row r="21" spans="7:10" x14ac:dyDescent="0.25">
      <c r="G21" s="9"/>
    </row>
    <row r="22" spans="7:10" x14ac:dyDescent="0.25">
      <c r="G22" s="9"/>
    </row>
    <row r="23" spans="7:10" x14ac:dyDescent="0.25"/>
    <row r="24" spans="7:10" x14ac:dyDescent="0.25"/>
    <row r="25" spans="7:10" x14ac:dyDescent="0.25"/>
  </sheetData>
  <sheetProtection selectLockedCells="1"/>
  <protectedRanges>
    <protectedRange sqref="J12:J15 G13:G16 J17:J20" name="Rango1"/>
  </protectedRanges>
  <mergeCells count="1">
    <mergeCell ref="B8:O9"/>
  </mergeCells>
  <hyperlinks>
    <hyperlink ref="G13" location="'Cajamarca'!A1" display="Cajamarca"/>
    <hyperlink ref="G14" location="'La Libertad'!A1" display="La Libertad"/>
    <hyperlink ref="G15" location="'Lambayeque'!A1" display="Lambayeque"/>
    <hyperlink ref="G16" location="'Piura'!A1" display="Piura"/>
    <hyperlink ref="G17" location="'Tumbes'!A1" display="Tumbes"/>
    <hyperlink ref="G18" location="'Junín'!A1" display="Junín"/>
    <hyperlink ref="F12" location="'Norte'!A1" display="Nort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"/>
  <sheetViews>
    <sheetView zoomScaleNormal="100" workbookViewId="0">
      <selection activeCell="C12" sqref="C12"/>
    </sheetView>
  </sheetViews>
  <sheetFormatPr baseColWidth="10" defaultColWidth="0" defaultRowHeight="15" x14ac:dyDescent="0.25"/>
  <cols>
    <col min="1" max="1" width="11.7109375" style="1" customWidth="1"/>
    <col min="2" max="2" width="11.7109375" style="40" customWidth="1"/>
    <col min="3" max="15" width="10.7109375" style="40" customWidth="1"/>
    <col min="16" max="16" width="11.7109375" style="40" customWidth="1"/>
    <col min="17" max="17" width="2.42578125" style="10" customWidth="1"/>
    <col min="18" max="18" width="14" style="10" customWidth="1"/>
    <col min="19" max="19" width="16.7109375" style="10" customWidth="1"/>
    <col min="20" max="20" width="13.85546875" style="10" customWidth="1"/>
    <col min="21" max="21" width="13.28515625" style="10" customWidth="1"/>
    <col min="22" max="22" width="12.85546875" style="10" customWidth="1"/>
    <col min="23" max="23" width="13.5703125" style="10" customWidth="1"/>
    <col min="24" max="24" width="1.7109375" style="10" customWidth="1"/>
    <col min="25" max="16384" width="11.42578125" style="3" hidden="1"/>
  </cols>
  <sheetData>
    <row r="1" spans="1:23" x14ac:dyDescent="0.25">
      <c r="B1" s="225" t="s">
        <v>174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39"/>
    </row>
    <row r="2" spans="1:23" x14ac:dyDescent="0.25"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39"/>
    </row>
    <row r="3" spans="1:23" x14ac:dyDescent="0.25">
      <c r="B3" s="52" t="str">
        <f>+B7</f>
        <v>1. Cartera de Proyectos Mineros : Macro Región Sur</v>
      </c>
      <c r="C3" s="6"/>
      <c r="D3" s="6"/>
      <c r="E3" s="6"/>
      <c r="F3" s="6"/>
      <c r="G3" s="6"/>
      <c r="H3" s="52"/>
      <c r="I3" s="6"/>
      <c r="J3" s="6"/>
      <c r="K3" s="6"/>
      <c r="L3" s="6"/>
      <c r="M3" s="52"/>
      <c r="N3" s="6"/>
      <c r="O3" s="6"/>
      <c r="P3" s="18"/>
    </row>
    <row r="4" spans="1:23" x14ac:dyDescent="0.25">
      <c r="B4" s="52"/>
      <c r="C4" s="6"/>
      <c r="D4" s="6"/>
      <c r="E4" s="6"/>
      <c r="F4" s="6"/>
      <c r="G4" s="6"/>
      <c r="H4" s="52"/>
      <c r="I4" s="6"/>
      <c r="J4" s="6"/>
      <c r="K4" s="6"/>
      <c r="L4" s="6"/>
      <c r="M4" s="52"/>
      <c r="N4" s="6"/>
      <c r="O4" s="6"/>
      <c r="P4" s="18"/>
      <c r="R4" s="16"/>
      <c r="S4" s="16"/>
      <c r="T4" s="16"/>
      <c r="U4" s="16"/>
      <c r="V4" s="16"/>
      <c r="W4" s="16"/>
    </row>
    <row r="5" spans="1:23" x14ac:dyDescent="0.25">
      <c r="B5" s="17"/>
      <c r="R5" s="16"/>
      <c r="S5" s="16"/>
      <c r="T5" s="16"/>
      <c r="U5" s="16"/>
      <c r="V5" s="16"/>
      <c r="W5" s="16"/>
    </row>
    <row r="6" spans="1:23" s="10" customFormat="1" x14ac:dyDescent="0.25">
      <c r="A6" s="1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R6" s="19"/>
      <c r="U6" s="37"/>
      <c r="V6" s="37"/>
      <c r="W6" s="37"/>
    </row>
    <row r="7" spans="1:23" s="10" customFormat="1" x14ac:dyDescent="0.25">
      <c r="A7" s="1"/>
      <c r="B7" s="53" t="s">
        <v>106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  <c r="W7" s="37"/>
    </row>
    <row r="8" spans="1:23" s="10" customFormat="1" x14ac:dyDescent="0.25">
      <c r="A8" s="1"/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5"/>
    </row>
    <row r="9" spans="1:23" s="10" customFormat="1" ht="15" customHeight="1" x14ac:dyDescent="0.25">
      <c r="A9" s="1"/>
      <c r="B9" s="43"/>
      <c r="C9" s="44"/>
      <c r="D9" s="44"/>
      <c r="E9" s="44"/>
      <c r="F9" s="232" t="s">
        <v>89</v>
      </c>
      <c r="G9" s="232"/>
      <c r="H9" s="232"/>
      <c r="I9" s="232"/>
      <c r="J9" s="232"/>
      <c r="K9" s="232"/>
      <c r="L9" s="232"/>
      <c r="M9" s="77"/>
      <c r="N9" s="44"/>
      <c r="O9" s="44"/>
      <c r="P9" s="45"/>
    </row>
    <row r="10" spans="1:23" s="10" customFormat="1" x14ac:dyDescent="0.25">
      <c r="A10" s="1"/>
      <c r="B10" s="43"/>
      <c r="C10" s="44"/>
      <c r="D10" s="44"/>
      <c r="E10" s="44"/>
      <c r="F10" s="233"/>
      <c r="G10" s="233"/>
      <c r="H10" s="233"/>
      <c r="I10" s="233"/>
      <c r="J10" s="233"/>
      <c r="K10" s="233"/>
      <c r="L10" s="233"/>
      <c r="M10" s="77"/>
      <c r="N10" s="44"/>
      <c r="O10" s="44"/>
      <c r="P10" s="45"/>
    </row>
    <row r="11" spans="1:23" s="10" customFormat="1" ht="18" x14ac:dyDescent="0.25">
      <c r="A11" s="1"/>
      <c r="B11" s="43"/>
      <c r="C11" s="40"/>
      <c r="D11" s="40"/>
      <c r="E11" s="44"/>
      <c r="F11" s="234" t="s">
        <v>46</v>
      </c>
      <c r="G11" s="235"/>
      <c r="H11" s="65" t="s">
        <v>49</v>
      </c>
      <c r="I11" s="65" t="s">
        <v>87</v>
      </c>
      <c r="J11" s="65" t="s">
        <v>88</v>
      </c>
      <c r="K11" s="65" t="s">
        <v>19</v>
      </c>
      <c r="L11" s="65" t="s">
        <v>164</v>
      </c>
      <c r="M11" s="44"/>
      <c r="N11" s="40"/>
      <c r="O11" s="44"/>
      <c r="P11" s="45"/>
    </row>
    <row r="12" spans="1:23" s="10" customFormat="1" x14ac:dyDescent="0.25">
      <c r="A12" s="1"/>
      <c r="B12" s="43"/>
      <c r="C12" s="40"/>
      <c r="D12" s="40"/>
      <c r="E12" s="44"/>
      <c r="F12" s="227" t="s">
        <v>66</v>
      </c>
      <c r="G12" s="228"/>
      <c r="H12" s="66">
        <v>918</v>
      </c>
      <c r="I12" s="66">
        <v>500</v>
      </c>
      <c r="J12" s="66"/>
      <c r="K12" s="66">
        <v>4880</v>
      </c>
      <c r="L12" s="66">
        <f>SUM(H12:K12)</f>
        <v>6298</v>
      </c>
      <c r="M12" s="40"/>
      <c r="N12" s="82">
        <f t="shared" ref="N12:N17" si="0">+L12/L$17</f>
        <v>0.4264626218851571</v>
      </c>
      <c r="O12" s="44"/>
      <c r="P12" s="45"/>
    </row>
    <row r="13" spans="1:23" s="10" customFormat="1" x14ac:dyDescent="0.25">
      <c r="A13" s="1"/>
      <c r="B13" s="43"/>
      <c r="C13" s="40"/>
      <c r="D13" s="40"/>
      <c r="E13" s="44"/>
      <c r="F13" s="227" t="s">
        <v>63</v>
      </c>
      <c r="G13" s="228"/>
      <c r="H13" s="66">
        <v>600</v>
      </c>
      <c r="I13" s="66">
        <v>1157</v>
      </c>
      <c r="J13" s="66">
        <v>3036</v>
      </c>
      <c r="K13" s="66"/>
      <c r="L13" s="66">
        <f>SUM(H13:K13)</f>
        <v>4793</v>
      </c>
      <c r="M13" s="40"/>
      <c r="N13" s="82">
        <f t="shared" si="0"/>
        <v>0.32455308775731312</v>
      </c>
      <c r="O13" s="44"/>
      <c r="P13" s="45"/>
      <c r="S13" s="19"/>
      <c r="T13" s="19"/>
      <c r="U13" s="38"/>
      <c r="V13" s="19"/>
    </row>
    <row r="14" spans="1:23" s="10" customFormat="1" x14ac:dyDescent="0.25">
      <c r="A14" s="1"/>
      <c r="B14" s="43"/>
      <c r="C14" s="40"/>
      <c r="D14" s="40"/>
      <c r="E14" s="44"/>
      <c r="F14" s="227" t="s">
        <v>64</v>
      </c>
      <c r="G14" s="228"/>
      <c r="H14" s="66">
        <v>850</v>
      </c>
      <c r="I14" s="66">
        <v>936</v>
      </c>
      <c r="J14" s="66"/>
      <c r="K14" s="66"/>
      <c r="L14" s="66">
        <f>SUM(H14:K14)</f>
        <v>1786</v>
      </c>
      <c r="M14" s="40"/>
      <c r="N14" s="82">
        <f t="shared" si="0"/>
        <v>0.12093716143011918</v>
      </c>
      <c r="O14" s="44"/>
      <c r="P14" s="45"/>
      <c r="S14" s="19" t="s">
        <v>66</v>
      </c>
      <c r="T14" s="19"/>
      <c r="U14" s="38">
        <v>6298</v>
      </c>
      <c r="V14" s="84">
        <f>+U14/U$19</f>
        <v>0.4264626218851571</v>
      </c>
    </row>
    <row r="15" spans="1:23" s="10" customFormat="1" x14ac:dyDescent="0.25">
      <c r="A15" s="1"/>
      <c r="B15" s="43"/>
      <c r="C15" s="40"/>
      <c r="D15" s="40"/>
      <c r="E15" s="44"/>
      <c r="F15" s="227" t="s">
        <v>67</v>
      </c>
      <c r="G15" s="228"/>
      <c r="H15" s="66">
        <v>300</v>
      </c>
      <c r="I15" s="66">
        <v>71</v>
      </c>
      <c r="J15" s="66">
        <v>970</v>
      </c>
      <c r="K15" s="66"/>
      <c r="L15" s="66">
        <f>SUM(H15:K15)</f>
        <v>1341</v>
      </c>
      <c r="M15" s="40"/>
      <c r="N15" s="82">
        <f t="shared" si="0"/>
        <v>9.0804442036836408E-2</v>
      </c>
      <c r="O15" s="44"/>
      <c r="P15" s="45"/>
      <c r="S15" s="19" t="s">
        <v>63</v>
      </c>
      <c r="T15" s="19"/>
      <c r="U15" s="38">
        <v>4793</v>
      </c>
      <c r="V15" s="84">
        <f t="shared" ref="V15:V18" si="1">+U15/U$19</f>
        <v>0.32455308775731312</v>
      </c>
    </row>
    <row r="16" spans="1:23" s="10" customFormat="1" x14ac:dyDescent="0.25">
      <c r="A16" s="1"/>
      <c r="B16" s="43"/>
      <c r="C16" s="40"/>
      <c r="D16" s="40"/>
      <c r="E16" s="44"/>
      <c r="F16" s="227" t="s">
        <v>68</v>
      </c>
      <c r="G16" s="228"/>
      <c r="H16" s="66"/>
      <c r="I16" s="66"/>
      <c r="J16" s="66"/>
      <c r="K16" s="66">
        <v>550</v>
      </c>
      <c r="L16" s="66">
        <f>SUM(H16:K16)</f>
        <v>550</v>
      </c>
      <c r="M16" s="40"/>
      <c r="N16" s="82">
        <f t="shared" si="0"/>
        <v>3.7242686890574216E-2</v>
      </c>
      <c r="O16" s="44"/>
      <c r="P16" s="45"/>
      <c r="S16" s="19" t="s">
        <v>64</v>
      </c>
      <c r="T16" s="19"/>
      <c r="U16" s="19">
        <v>1786</v>
      </c>
      <c r="V16" s="84">
        <f t="shared" si="1"/>
        <v>0.12093716143011918</v>
      </c>
    </row>
    <row r="17" spans="1:23" s="10" customFormat="1" x14ac:dyDescent="0.25">
      <c r="A17" s="1"/>
      <c r="B17" s="43"/>
      <c r="C17" s="3"/>
      <c r="D17" s="3"/>
      <c r="E17" s="44"/>
      <c r="F17" s="229" t="s">
        <v>79</v>
      </c>
      <c r="G17" s="230"/>
      <c r="H17" s="81">
        <f>SUM(H12:H16)</f>
        <v>2668</v>
      </c>
      <c r="I17" s="81">
        <f>SUM(I12:I16)</f>
        <v>2664</v>
      </c>
      <c r="J17" s="81">
        <f>SUM(J12:J16)</f>
        <v>4006</v>
      </c>
      <c r="K17" s="81">
        <f>SUM(K12:K16)</f>
        <v>5430</v>
      </c>
      <c r="L17" s="81">
        <f>SUM(L12:L16)</f>
        <v>14768</v>
      </c>
      <c r="M17" s="3"/>
      <c r="N17" s="82">
        <f t="shared" si="0"/>
        <v>1</v>
      </c>
      <c r="O17" s="44"/>
      <c r="P17" s="45"/>
      <c r="S17" s="19" t="s">
        <v>67</v>
      </c>
      <c r="T17" s="19"/>
      <c r="U17" s="38">
        <v>1341</v>
      </c>
      <c r="V17" s="84">
        <f t="shared" si="1"/>
        <v>9.0804442036836408E-2</v>
      </c>
    </row>
    <row r="18" spans="1:23" s="10" customFormat="1" x14ac:dyDescent="0.25">
      <c r="A18" s="1"/>
      <c r="B18" s="43"/>
      <c r="C18" s="44"/>
      <c r="D18" s="44"/>
      <c r="E18" s="44"/>
      <c r="F18" s="231" t="s">
        <v>168</v>
      </c>
      <c r="G18" s="231"/>
      <c r="H18" s="231"/>
      <c r="I18" s="231"/>
      <c r="J18" s="231"/>
      <c r="K18" s="231"/>
      <c r="L18" s="231"/>
      <c r="M18" s="83"/>
      <c r="N18" s="44"/>
      <c r="O18" s="44"/>
      <c r="P18" s="45"/>
      <c r="S18" s="19" t="s">
        <v>68</v>
      </c>
      <c r="T18" s="19"/>
      <c r="U18" s="38">
        <v>550</v>
      </c>
      <c r="V18" s="84">
        <f t="shared" si="1"/>
        <v>3.7242686890574216E-2</v>
      </c>
    </row>
    <row r="19" spans="1:23" s="10" customFormat="1" x14ac:dyDescent="0.25">
      <c r="A19" s="1"/>
      <c r="B19" s="43"/>
      <c r="C19" s="44"/>
      <c r="D19" s="44"/>
      <c r="E19" s="44"/>
      <c r="F19" s="44"/>
      <c r="G19" s="49"/>
      <c r="H19" s="68">
        <f>+H17/$L17</f>
        <v>0.18066088840736727</v>
      </c>
      <c r="I19" s="68">
        <f>+I17/$L17</f>
        <v>0.18039003250270855</v>
      </c>
      <c r="J19" s="68">
        <f>+J17/$L17</f>
        <v>0.27126218851570966</v>
      </c>
      <c r="K19" s="68">
        <f>+K17/$L17</f>
        <v>0.3676868905742145</v>
      </c>
      <c r="L19" s="68">
        <f>+L17/$L17</f>
        <v>1</v>
      </c>
      <c r="M19" s="44"/>
      <c r="N19" s="44"/>
      <c r="O19" s="44"/>
      <c r="P19" s="45"/>
      <c r="S19" s="19"/>
      <c r="T19" s="19"/>
      <c r="U19" s="38">
        <f>SUM(U14:U18)</f>
        <v>14768</v>
      </c>
      <c r="V19" s="84"/>
    </row>
    <row r="20" spans="1:23" s="10" customFormat="1" x14ac:dyDescent="0.25">
      <c r="A20" s="1"/>
      <c r="B20" s="43"/>
      <c r="C20" s="44"/>
      <c r="D20" s="44"/>
      <c r="E20" s="44"/>
      <c r="F20" s="44"/>
      <c r="G20" s="49"/>
      <c r="H20" s="49"/>
      <c r="I20" s="50"/>
      <c r="J20" s="50"/>
      <c r="K20" s="51"/>
      <c r="L20" s="51"/>
      <c r="M20" s="44"/>
      <c r="N20" s="44"/>
      <c r="O20" s="44"/>
      <c r="P20" s="45"/>
      <c r="U20" s="37"/>
    </row>
    <row r="21" spans="1:23" s="10" customFormat="1" x14ac:dyDescent="0.25">
      <c r="A21" s="1"/>
      <c r="B21" s="43"/>
      <c r="C21" s="44"/>
      <c r="P21" s="45"/>
    </row>
    <row r="22" spans="1:23" s="10" customFormat="1" x14ac:dyDescent="0.25">
      <c r="A22" s="1"/>
      <c r="B22" s="43"/>
      <c r="C22" s="44"/>
      <c r="P22" s="45"/>
    </row>
    <row r="23" spans="1:23" s="10" customFormat="1" x14ac:dyDescent="0.25">
      <c r="A23" s="1"/>
      <c r="B23" s="43"/>
      <c r="C23" s="226" t="s">
        <v>80</v>
      </c>
      <c r="D23" s="226"/>
      <c r="E23" s="226"/>
      <c r="F23" s="226"/>
      <c r="G23" s="226"/>
      <c r="H23" s="226"/>
      <c r="J23" s="226" t="s">
        <v>58</v>
      </c>
      <c r="K23" s="226"/>
      <c r="L23" s="226"/>
      <c r="M23" s="226"/>
      <c r="N23" s="226"/>
      <c r="O23" s="226"/>
      <c r="P23" s="45"/>
    </row>
    <row r="24" spans="1:23" s="10" customFormat="1" ht="18" x14ac:dyDescent="0.25">
      <c r="A24" s="1"/>
      <c r="B24" s="43"/>
      <c r="C24" s="65" t="s">
        <v>4</v>
      </c>
      <c r="D24" s="65" t="s">
        <v>49</v>
      </c>
      <c r="E24" s="65" t="s">
        <v>87</v>
      </c>
      <c r="F24" s="65" t="s">
        <v>88</v>
      </c>
      <c r="G24" s="65" t="s">
        <v>19</v>
      </c>
      <c r="H24" s="65" t="s">
        <v>1</v>
      </c>
      <c r="J24" s="65" t="s">
        <v>4</v>
      </c>
      <c r="K24" s="65" t="s">
        <v>49</v>
      </c>
      <c r="L24" s="65" t="s">
        <v>87</v>
      </c>
      <c r="M24" s="65" t="s">
        <v>88</v>
      </c>
      <c r="N24" s="65" t="s">
        <v>19</v>
      </c>
      <c r="O24" s="65" t="s">
        <v>1</v>
      </c>
      <c r="P24" s="45"/>
    </row>
    <row r="25" spans="1:23" s="10" customFormat="1" x14ac:dyDescent="0.25">
      <c r="A25" s="1"/>
      <c r="B25" s="43"/>
      <c r="C25" s="116" t="s">
        <v>63</v>
      </c>
      <c r="D25" s="117">
        <v>0</v>
      </c>
      <c r="E25" s="117">
        <v>600</v>
      </c>
      <c r="F25" s="117">
        <v>3036</v>
      </c>
      <c r="G25" s="117">
        <v>1157</v>
      </c>
      <c r="H25" s="117">
        <v>4793</v>
      </c>
      <c r="J25" s="118" t="s">
        <v>63</v>
      </c>
      <c r="K25" s="119"/>
      <c r="L25" s="119">
        <v>600</v>
      </c>
      <c r="M25" s="119">
        <v>3036</v>
      </c>
      <c r="N25" s="119">
        <v>1157</v>
      </c>
      <c r="O25" s="119">
        <v>4793</v>
      </c>
      <c r="P25" s="45"/>
    </row>
    <row r="26" spans="1:23" s="10" customFormat="1" x14ac:dyDescent="0.25">
      <c r="A26" s="1"/>
      <c r="B26" s="43"/>
      <c r="C26" s="113" t="s">
        <v>90</v>
      </c>
      <c r="D26" s="33">
        <v>0</v>
      </c>
      <c r="E26" s="33">
        <v>600</v>
      </c>
      <c r="F26" s="33">
        <v>0</v>
      </c>
      <c r="G26" s="33">
        <v>0</v>
      </c>
      <c r="H26" s="33">
        <v>600</v>
      </c>
      <c r="J26" s="120" t="s">
        <v>60</v>
      </c>
      <c r="K26" s="121"/>
      <c r="L26" s="121">
        <v>600</v>
      </c>
      <c r="M26" s="121">
        <v>1036</v>
      </c>
      <c r="N26" s="121"/>
      <c r="O26" s="121">
        <v>1636</v>
      </c>
      <c r="P26" s="45"/>
      <c r="R26" s="19"/>
    </row>
    <row r="27" spans="1:23" s="10" customFormat="1" x14ac:dyDescent="0.25">
      <c r="A27" s="1"/>
      <c r="B27" s="43"/>
      <c r="C27" s="113" t="s">
        <v>91</v>
      </c>
      <c r="D27" s="33">
        <v>0</v>
      </c>
      <c r="E27" s="33">
        <v>0</v>
      </c>
      <c r="F27" s="33">
        <v>2000</v>
      </c>
      <c r="G27" s="33">
        <v>0</v>
      </c>
      <c r="H27" s="33">
        <v>2000</v>
      </c>
      <c r="J27" s="120" t="s">
        <v>107</v>
      </c>
      <c r="K27" s="121"/>
      <c r="L27" s="121"/>
      <c r="M27" s="121"/>
      <c r="N27" s="121">
        <v>1157</v>
      </c>
      <c r="O27" s="121">
        <v>1157</v>
      </c>
      <c r="P27" s="45"/>
      <c r="R27" s="19"/>
      <c r="T27" s="208"/>
    </row>
    <row r="28" spans="1:23" s="10" customFormat="1" x14ac:dyDescent="0.25">
      <c r="A28" s="1"/>
      <c r="B28" s="43"/>
      <c r="C28" s="113" t="s">
        <v>92</v>
      </c>
      <c r="D28" s="33">
        <v>0</v>
      </c>
      <c r="E28" s="33">
        <v>0</v>
      </c>
      <c r="F28" s="33">
        <v>1036</v>
      </c>
      <c r="G28" s="33">
        <v>0</v>
      </c>
      <c r="H28" s="33">
        <v>1036</v>
      </c>
      <c r="J28" s="120" t="s">
        <v>61</v>
      </c>
      <c r="K28" s="121"/>
      <c r="L28" s="121"/>
      <c r="M28" s="121">
        <v>2000</v>
      </c>
      <c r="N28" s="121"/>
      <c r="O28" s="121">
        <v>2000</v>
      </c>
      <c r="P28" s="45"/>
      <c r="R28" s="19"/>
      <c r="T28" s="208"/>
    </row>
    <row r="29" spans="1:23" s="10" customFormat="1" x14ac:dyDescent="0.25">
      <c r="A29" s="1"/>
      <c r="B29" s="43"/>
      <c r="C29" s="113" t="s">
        <v>93</v>
      </c>
      <c r="D29" s="33">
        <v>0</v>
      </c>
      <c r="E29" s="33">
        <v>0</v>
      </c>
      <c r="F29" s="33">
        <v>0</v>
      </c>
      <c r="G29" s="33">
        <v>1157</v>
      </c>
      <c r="H29" s="33">
        <v>1157</v>
      </c>
      <c r="J29" s="118" t="s">
        <v>64</v>
      </c>
      <c r="K29" s="119"/>
      <c r="L29" s="119">
        <v>850</v>
      </c>
      <c r="M29" s="119"/>
      <c r="N29" s="119">
        <v>936</v>
      </c>
      <c r="O29" s="119">
        <v>1786</v>
      </c>
      <c r="P29" s="45"/>
      <c r="R29" s="19"/>
      <c r="T29" s="208"/>
    </row>
    <row r="30" spans="1:23" s="10" customFormat="1" x14ac:dyDescent="0.25">
      <c r="A30" s="1"/>
      <c r="B30" s="43"/>
      <c r="C30" s="116" t="s">
        <v>64</v>
      </c>
      <c r="D30" s="117">
        <v>0</v>
      </c>
      <c r="E30" s="117">
        <v>850</v>
      </c>
      <c r="F30" s="117">
        <v>0</v>
      </c>
      <c r="G30" s="117">
        <v>936</v>
      </c>
      <c r="H30" s="117">
        <v>1786</v>
      </c>
      <c r="J30" s="120" t="s">
        <v>60</v>
      </c>
      <c r="K30" s="121"/>
      <c r="L30" s="121">
        <v>850</v>
      </c>
      <c r="M30" s="121"/>
      <c r="N30" s="121">
        <v>590</v>
      </c>
      <c r="O30" s="121">
        <v>1440</v>
      </c>
      <c r="P30" s="45"/>
      <c r="R30" s="19"/>
      <c r="T30" s="110"/>
      <c r="U30" s="19"/>
      <c r="V30" s="19"/>
      <c r="W30" s="19"/>
    </row>
    <row r="31" spans="1:23" s="10" customFormat="1" x14ac:dyDescent="0.25">
      <c r="A31" s="1"/>
      <c r="B31" s="43"/>
      <c r="C31" s="113" t="s">
        <v>94</v>
      </c>
      <c r="D31" s="33">
        <v>0</v>
      </c>
      <c r="E31" s="33">
        <v>0</v>
      </c>
      <c r="F31" s="33">
        <v>0</v>
      </c>
      <c r="G31" s="33">
        <v>346</v>
      </c>
      <c r="H31" s="33">
        <v>346</v>
      </c>
      <c r="J31" s="120" t="s">
        <v>108</v>
      </c>
      <c r="K31" s="121"/>
      <c r="L31" s="121"/>
      <c r="M31" s="121"/>
      <c r="N31" s="121">
        <v>346</v>
      </c>
      <c r="O31" s="121">
        <v>346</v>
      </c>
      <c r="P31" s="45"/>
      <c r="T31" s="19" t="s">
        <v>49</v>
      </c>
      <c r="U31" s="19" t="s">
        <v>87</v>
      </c>
      <c r="V31" s="19" t="s">
        <v>165</v>
      </c>
      <c r="W31" s="19" t="s">
        <v>19</v>
      </c>
    </row>
    <row r="32" spans="1:23" s="10" customFormat="1" ht="15" customHeight="1" x14ac:dyDescent="0.25">
      <c r="A32" s="1"/>
      <c r="B32" s="43"/>
      <c r="C32" s="113" t="s">
        <v>95</v>
      </c>
      <c r="D32" s="33">
        <v>0</v>
      </c>
      <c r="E32" s="33">
        <v>0</v>
      </c>
      <c r="F32" s="33">
        <v>0</v>
      </c>
      <c r="G32" s="33">
        <v>590</v>
      </c>
      <c r="H32" s="33">
        <v>590</v>
      </c>
      <c r="J32" s="118" t="s">
        <v>66</v>
      </c>
      <c r="K32" s="119">
        <v>4880</v>
      </c>
      <c r="L32" s="119">
        <v>918</v>
      </c>
      <c r="M32" s="119"/>
      <c r="N32" s="119">
        <v>500</v>
      </c>
      <c r="O32" s="119">
        <v>6298</v>
      </c>
      <c r="P32" s="45"/>
      <c r="T32" s="38">
        <v>2668</v>
      </c>
      <c r="U32" s="38">
        <v>2664</v>
      </c>
      <c r="V32" s="38">
        <v>4006</v>
      </c>
      <c r="W32" s="38">
        <v>5430</v>
      </c>
    </row>
    <row r="33" spans="1:23" s="10" customFormat="1" x14ac:dyDescent="0.25">
      <c r="A33" s="1"/>
      <c r="B33" s="43"/>
      <c r="C33" s="113" t="s">
        <v>96</v>
      </c>
      <c r="D33" s="33">
        <v>0</v>
      </c>
      <c r="E33" s="33">
        <v>850</v>
      </c>
      <c r="F33" s="33">
        <v>0</v>
      </c>
      <c r="G33" s="33">
        <v>0</v>
      </c>
      <c r="H33" s="33">
        <v>850</v>
      </c>
      <c r="J33" s="120" t="s">
        <v>59</v>
      </c>
      <c r="K33" s="121"/>
      <c r="L33" s="121"/>
      <c r="M33" s="121"/>
      <c r="N33" s="121">
        <v>500</v>
      </c>
      <c r="O33" s="121">
        <v>500</v>
      </c>
      <c r="P33" s="45"/>
      <c r="R33" s="19"/>
      <c r="T33" s="19"/>
      <c r="U33" s="19"/>
      <c r="V33" s="19"/>
      <c r="W33" s="19"/>
    </row>
    <row r="34" spans="1:23" s="10" customFormat="1" x14ac:dyDescent="0.25">
      <c r="A34" s="1"/>
      <c r="B34" s="43"/>
      <c r="C34" s="116" t="s">
        <v>66</v>
      </c>
      <c r="D34" s="117">
        <v>4880</v>
      </c>
      <c r="E34" s="117">
        <v>918</v>
      </c>
      <c r="F34" s="117">
        <v>0</v>
      </c>
      <c r="G34" s="117">
        <v>500</v>
      </c>
      <c r="H34" s="117">
        <v>6298</v>
      </c>
      <c r="J34" s="120" t="s">
        <v>60</v>
      </c>
      <c r="K34" s="121">
        <v>4880</v>
      </c>
      <c r="L34" s="121"/>
      <c r="M34" s="121"/>
      <c r="N34" s="121"/>
      <c r="O34" s="121">
        <v>4880</v>
      </c>
      <c r="P34" s="45"/>
    </row>
    <row r="35" spans="1:23" s="10" customFormat="1" x14ac:dyDescent="0.25">
      <c r="A35" s="1"/>
      <c r="B35" s="43"/>
      <c r="C35" s="113" t="s">
        <v>97</v>
      </c>
      <c r="D35" s="33">
        <v>0</v>
      </c>
      <c r="E35" s="33">
        <v>918</v>
      </c>
      <c r="F35" s="33">
        <v>0</v>
      </c>
      <c r="G35" s="33">
        <v>0</v>
      </c>
      <c r="H35" s="33">
        <v>918</v>
      </c>
      <c r="J35" s="120" t="s">
        <v>109</v>
      </c>
      <c r="K35" s="121"/>
      <c r="L35" s="121">
        <v>918</v>
      </c>
      <c r="M35" s="121"/>
      <c r="N35" s="121"/>
      <c r="O35" s="121">
        <v>918</v>
      </c>
      <c r="P35" s="45"/>
    </row>
    <row r="36" spans="1:23" x14ac:dyDescent="0.25">
      <c r="B36" s="43"/>
      <c r="C36" s="113" t="s">
        <v>98</v>
      </c>
      <c r="D36" s="33">
        <v>4880</v>
      </c>
      <c r="E36" s="33">
        <v>0</v>
      </c>
      <c r="F36" s="33">
        <v>0</v>
      </c>
      <c r="G36" s="33">
        <v>0</v>
      </c>
      <c r="H36" s="33">
        <v>4880</v>
      </c>
      <c r="I36" s="3"/>
      <c r="J36" s="118" t="s">
        <v>67</v>
      </c>
      <c r="K36" s="119"/>
      <c r="L36" s="119">
        <v>300</v>
      </c>
      <c r="M36" s="119">
        <v>970</v>
      </c>
      <c r="N36" s="119">
        <v>71</v>
      </c>
      <c r="O36" s="119">
        <v>1341</v>
      </c>
      <c r="P36" s="45"/>
    </row>
    <row r="37" spans="1:23" x14ac:dyDescent="0.25">
      <c r="B37" s="43"/>
      <c r="C37" s="113" t="s">
        <v>99</v>
      </c>
      <c r="D37" s="33">
        <v>0</v>
      </c>
      <c r="E37" s="33">
        <v>0</v>
      </c>
      <c r="F37" s="33">
        <v>0</v>
      </c>
      <c r="G37" s="33">
        <v>500</v>
      </c>
      <c r="H37" s="33">
        <v>500</v>
      </c>
      <c r="I37" s="3"/>
      <c r="J37" s="120" t="s">
        <v>110</v>
      </c>
      <c r="K37" s="121"/>
      <c r="L37" s="121"/>
      <c r="M37" s="121">
        <v>625</v>
      </c>
      <c r="N37" s="121">
        <v>71</v>
      </c>
      <c r="O37" s="121">
        <v>696</v>
      </c>
      <c r="P37" s="45"/>
    </row>
    <row r="38" spans="1:23" x14ac:dyDescent="0.25">
      <c r="B38" s="43"/>
      <c r="C38" s="116" t="s">
        <v>67</v>
      </c>
      <c r="D38" s="117">
        <v>0</v>
      </c>
      <c r="E38" s="117">
        <v>300</v>
      </c>
      <c r="F38" s="117">
        <v>970</v>
      </c>
      <c r="G38" s="117">
        <v>71</v>
      </c>
      <c r="H38" s="117">
        <v>1341</v>
      </c>
      <c r="I38" s="3"/>
      <c r="J38" s="120" t="s">
        <v>59</v>
      </c>
      <c r="K38" s="121"/>
      <c r="L38" s="121"/>
      <c r="M38" s="121">
        <v>180</v>
      </c>
      <c r="N38" s="121"/>
      <c r="O38" s="121">
        <v>180</v>
      </c>
      <c r="P38" s="45"/>
    </row>
    <row r="39" spans="1:23" x14ac:dyDescent="0.25">
      <c r="B39" s="43"/>
      <c r="C39" s="113" t="s">
        <v>100</v>
      </c>
      <c r="D39" s="33">
        <v>0</v>
      </c>
      <c r="E39" s="33">
        <v>0</v>
      </c>
      <c r="F39" s="33">
        <v>625</v>
      </c>
      <c r="G39" s="33">
        <v>0</v>
      </c>
      <c r="H39" s="33">
        <v>625</v>
      </c>
      <c r="I39" s="3"/>
      <c r="J39" s="120" t="s">
        <v>111</v>
      </c>
      <c r="K39" s="121"/>
      <c r="L39" s="121"/>
      <c r="M39" s="121">
        <v>165</v>
      </c>
      <c r="N39" s="121"/>
      <c r="O39" s="121">
        <v>165</v>
      </c>
      <c r="P39" s="45"/>
    </row>
    <row r="40" spans="1:23" x14ac:dyDescent="0.25">
      <c r="B40" s="43"/>
      <c r="C40" s="113" t="s">
        <v>101</v>
      </c>
      <c r="D40" s="33">
        <v>0</v>
      </c>
      <c r="E40" s="33">
        <v>300</v>
      </c>
      <c r="F40" s="33">
        <v>0</v>
      </c>
      <c r="G40" s="33">
        <v>0</v>
      </c>
      <c r="H40" s="33">
        <v>300</v>
      </c>
      <c r="I40" s="3"/>
      <c r="J40" s="120" t="s">
        <v>112</v>
      </c>
      <c r="K40" s="121"/>
      <c r="L40" s="121">
        <v>300</v>
      </c>
      <c r="M40" s="121"/>
      <c r="N40" s="121"/>
      <c r="O40" s="121">
        <v>300</v>
      </c>
      <c r="P40" s="45"/>
    </row>
    <row r="41" spans="1:23" x14ac:dyDescent="0.25">
      <c r="B41" s="43"/>
      <c r="C41" s="113" t="s">
        <v>102</v>
      </c>
      <c r="D41" s="33">
        <v>0</v>
      </c>
      <c r="E41" s="33">
        <v>0</v>
      </c>
      <c r="F41" s="33">
        <v>180</v>
      </c>
      <c r="G41" s="33">
        <v>0</v>
      </c>
      <c r="H41" s="33">
        <v>180</v>
      </c>
      <c r="I41" s="3"/>
      <c r="J41" s="118" t="s">
        <v>68</v>
      </c>
      <c r="K41" s="119">
        <v>550</v>
      </c>
      <c r="L41" s="119"/>
      <c r="M41" s="119"/>
      <c r="N41" s="119"/>
      <c r="O41" s="119">
        <v>550</v>
      </c>
      <c r="P41" s="45"/>
    </row>
    <row r="42" spans="1:23" x14ac:dyDescent="0.25">
      <c r="B42" s="43"/>
      <c r="C42" s="113" t="s">
        <v>103</v>
      </c>
      <c r="D42" s="33">
        <v>0</v>
      </c>
      <c r="E42" s="33">
        <v>0</v>
      </c>
      <c r="F42" s="33">
        <v>165</v>
      </c>
      <c r="G42" s="33">
        <v>0</v>
      </c>
      <c r="H42" s="33">
        <v>165</v>
      </c>
      <c r="I42" s="3"/>
      <c r="J42" s="120" t="s">
        <v>60</v>
      </c>
      <c r="K42" s="121">
        <v>550</v>
      </c>
      <c r="L42" s="121"/>
      <c r="M42" s="121"/>
      <c r="N42" s="121"/>
      <c r="O42" s="121">
        <v>550</v>
      </c>
      <c r="P42" s="45"/>
    </row>
    <row r="43" spans="1:23" x14ac:dyDescent="0.25">
      <c r="B43" s="43"/>
      <c r="C43" s="113" t="s">
        <v>104</v>
      </c>
      <c r="D43" s="33">
        <v>0</v>
      </c>
      <c r="E43" s="33">
        <v>0</v>
      </c>
      <c r="F43" s="33">
        <v>0</v>
      </c>
      <c r="G43" s="33">
        <v>71</v>
      </c>
      <c r="H43" s="33">
        <v>71</v>
      </c>
      <c r="I43" s="3"/>
      <c r="J43" s="114" t="s">
        <v>3</v>
      </c>
      <c r="K43" s="115">
        <v>5430</v>
      </c>
      <c r="L43" s="115">
        <v>2668</v>
      </c>
      <c r="M43" s="115">
        <v>4006</v>
      </c>
      <c r="N43" s="115">
        <v>2664</v>
      </c>
      <c r="O43" s="115">
        <v>14768</v>
      </c>
      <c r="P43" s="45"/>
    </row>
    <row r="44" spans="1:23" x14ac:dyDescent="0.25">
      <c r="B44" s="43"/>
      <c r="C44" s="116" t="s">
        <v>68</v>
      </c>
      <c r="D44" s="117">
        <v>550</v>
      </c>
      <c r="E44" s="117">
        <v>0</v>
      </c>
      <c r="F44" s="117">
        <v>0</v>
      </c>
      <c r="G44" s="117">
        <v>0</v>
      </c>
      <c r="H44" s="117">
        <v>550</v>
      </c>
      <c r="I44" s="3"/>
      <c r="J44" s="231" t="s">
        <v>168</v>
      </c>
      <c r="K44" s="231"/>
      <c r="L44" s="231"/>
      <c r="M44" s="231"/>
      <c r="N44" s="231"/>
      <c r="O44" s="231"/>
      <c r="P44" s="45"/>
    </row>
    <row r="45" spans="1:23" x14ac:dyDescent="0.25">
      <c r="B45" s="43"/>
      <c r="C45" s="113" t="s">
        <v>105</v>
      </c>
      <c r="D45" s="33">
        <v>550</v>
      </c>
      <c r="E45" s="33">
        <v>0</v>
      </c>
      <c r="F45" s="33">
        <v>0</v>
      </c>
      <c r="G45" s="33">
        <v>0</v>
      </c>
      <c r="H45" s="33">
        <v>550</v>
      </c>
      <c r="I45" s="50"/>
      <c r="N45" s="44"/>
      <c r="O45" s="44"/>
      <c r="P45" s="45"/>
    </row>
    <row r="46" spans="1:23" x14ac:dyDescent="0.25">
      <c r="B46" s="43"/>
      <c r="C46" s="114" t="s">
        <v>3</v>
      </c>
      <c r="D46" s="115">
        <v>5430</v>
      </c>
      <c r="E46" s="115">
        <v>2668</v>
      </c>
      <c r="F46" s="115">
        <v>4006</v>
      </c>
      <c r="G46" s="115">
        <v>2664</v>
      </c>
      <c r="H46" s="115">
        <v>14768</v>
      </c>
      <c r="I46" s="50"/>
      <c r="N46" s="44"/>
      <c r="O46" s="44"/>
      <c r="P46" s="45"/>
    </row>
    <row r="47" spans="1:23" x14ac:dyDescent="0.25">
      <c r="B47" s="43"/>
      <c r="C47" s="231" t="s">
        <v>168</v>
      </c>
      <c r="D47" s="231"/>
      <c r="E47" s="231"/>
      <c r="F47" s="231"/>
      <c r="G47" s="231"/>
      <c r="H47" s="231"/>
      <c r="I47" s="83"/>
      <c r="N47" s="44"/>
      <c r="O47" s="44"/>
      <c r="P47" s="45"/>
    </row>
    <row r="48" spans="1:23" x14ac:dyDescent="0.25">
      <c r="B48" s="43"/>
      <c r="C48" s="3"/>
      <c r="D48" s="3"/>
      <c r="E48" s="3"/>
      <c r="F48" s="3"/>
      <c r="G48" s="3"/>
      <c r="H48" s="3"/>
      <c r="I48" s="50"/>
      <c r="N48" s="44"/>
      <c r="O48" s="44"/>
      <c r="P48" s="45"/>
    </row>
    <row r="49" spans="2:16" x14ac:dyDescent="0.25">
      <c r="B49" s="43"/>
      <c r="C49" s="3"/>
      <c r="D49" s="3"/>
      <c r="E49" s="3"/>
      <c r="F49" s="236" t="s">
        <v>114</v>
      </c>
      <c r="G49" s="236"/>
      <c r="H49" s="236"/>
      <c r="I49" s="236"/>
      <c r="J49" s="236"/>
      <c r="K49" s="236"/>
      <c r="L49" s="236"/>
      <c r="N49" s="44"/>
      <c r="O49" s="44"/>
      <c r="P49" s="45"/>
    </row>
    <row r="50" spans="2:16" x14ac:dyDescent="0.25">
      <c r="B50" s="43"/>
      <c r="C50" s="3"/>
      <c r="D50" s="3"/>
      <c r="E50" s="3"/>
      <c r="F50" s="65" t="s">
        <v>4</v>
      </c>
      <c r="G50" s="65">
        <v>2018</v>
      </c>
      <c r="H50" s="65">
        <v>2019</v>
      </c>
      <c r="I50" s="65">
        <v>2020</v>
      </c>
      <c r="J50" s="65">
        <v>2021</v>
      </c>
      <c r="K50" s="65">
        <v>2022</v>
      </c>
      <c r="L50" s="65" t="s">
        <v>113</v>
      </c>
      <c r="N50" s="44"/>
      <c r="O50" s="44"/>
      <c r="P50" s="45"/>
    </row>
    <row r="51" spans="2:16" x14ac:dyDescent="0.25">
      <c r="B51" s="43"/>
      <c r="C51" s="3"/>
      <c r="D51" s="3"/>
      <c r="E51" s="3"/>
      <c r="F51" s="118" t="s">
        <v>63</v>
      </c>
      <c r="G51" s="119">
        <v>0</v>
      </c>
      <c r="H51" s="119">
        <v>0</v>
      </c>
      <c r="I51" s="119">
        <v>0</v>
      </c>
      <c r="J51" s="119">
        <v>0</v>
      </c>
      <c r="K51" s="119">
        <v>3157</v>
      </c>
      <c r="L51" s="119">
        <v>1636</v>
      </c>
      <c r="N51" s="44"/>
      <c r="O51" s="44"/>
      <c r="P51" s="45"/>
    </row>
    <row r="52" spans="2:16" x14ac:dyDescent="0.25">
      <c r="B52" s="43"/>
      <c r="C52" s="3"/>
      <c r="D52" s="3"/>
      <c r="E52" s="3"/>
      <c r="F52" s="122" t="s">
        <v>90</v>
      </c>
      <c r="G52" s="123">
        <v>0</v>
      </c>
      <c r="H52" s="123">
        <v>0</v>
      </c>
      <c r="I52" s="123">
        <v>0</v>
      </c>
      <c r="J52" s="123">
        <v>0</v>
      </c>
      <c r="K52" s="123">
        <v>0</v>
      </c>
      <c r="L52" s="123">
        <v>600</v>
      </c>
      <c r="N52" s="44"/>
      <c r="O52" s="44"/>
      <c r="P52" s="45"/>
    </row>
    <row r="53" spans="2:16" x14ac:dyDescent="0.25">
      <c r="B53" s="43"/>
      <c r="C53" s="3"/>
      <c r="D53" s="3"/>
      <c r="E53" s="3"/>
      <c r="F53" s="122" t="s">
        <v>91</v>
      </c>
      <c r="G53" s="123">
        <v>0</v>
      </c>
      <c r="H53" s="123">
        <v>0</v>
      </c>
      <c r="I53" s="123">
        <v>0</v>
      </c>
      <c r="J53" s="123">
        <v>0</v>
      </c>
      <c r="K53" s="123">
        <v>2000</v>
      </c>
      <c r="L53" s="123">
        <v>0</v>
      </c>
      <c r="N53" s="44"/>
      <c r="O53" s="44"/>
      <c r="P53" s="45"/>
    </row>
    <row r="54" spans="2:16" x14ac:dyDescent="0.25">
      <c r="B54" s="43"/>
      <c r="C54" s="3"/>
      <c r="D54" s="3"/>
      <c r="E54" s="3"/>
      <c r="F54" s="122" t="s">
        <v>92</v>
      </c>
      <c r="G54" s="123">
        <v>0</v>
      </c>
      <c r="H54" s="123">
        <v>0</v>
      </c>
      <c r="I54" s="123">
        <v>0</v>
      </c>
      <c r="J54" s="123">
        <v>0</v>
      </c>
      <c r="K54" s="123">
        <v>0</v>
      </c>
      <c r="L54" s="123">
        <v>1036</v>
      </c>
      <c r="N54" s="44"/>
      <c r="O54" s="44"/>
      <c r="P54" s="45"/>
    </row>
    <row r="55" spans="2:16" x14ac:dyDescent="0.25">
      <c r="B55" s="43"/>
      <c r="C55" s="3"/>
      <c r="D55" s="3"/>
      <c r="E55" s="3"/>
      <c r="F55" s="122" t="s">
        <v>93</v>
      </c>
      <c r="G55" s="123">
        <v>0</v>
      </c>
      <c r="H55" s="123">
        <v>0</v>
      </c>
      <c r="I55" s="123">
        <v>0</v>
      </c>
      <c r="J55" s="123">
        <v>0</v>
      </c>
      <c r="K55" s="123">
        <v>1157</v>
      </c>
      <c r="L55" s="123">
        <v>0</v>
      </c>
      <c r="N55" s="44"/>
      <c r="O55" s="44"/>
      <c r="P55" s="45"/>
    </row>
    <row r="56" spans="2:16" x14ac:dyDescent="0.25">
      <c r="B56" s="43"/>
      <c r="C56" s="3"/>
      <c r="D56" s="3"/>
      <c r="E56" s="3"/>
      <c r="F56" s="118" t="s">
        <v>64</v>
      </c>
      <c r="G56" s="119">
        <v>0</v>
      </c>
      <c r="H56" s="119">
        <v>0</v>
      </c>
      <c r="I56" s="119">
        <v>346</v>
      </c>
      <c r="J56" s="119">
        <v>0</v>
      </c>
      <c r="K56" s="119">
        <v>850</v>
      </c>
      <c r="L56" s="119">
        <v>590</v>
      </c>
      <c r="N56" s="44"/>
      <c r="O56" s="44"/>
      <c r="P56" s="45"/>
    </row>
    <row r="57" spans="2:16" x14ac:dyDescent="0.25">
      <c r="B57" s="43"/>
      <c r="C57" s="3"/>
      <c r="D57" s="3"/>
      <c r="E57" s="3"/>
      <c r="F57" s="122" t="s">
        <v>94</v>
      </c>
      <c r="G57" s="123">
        <v>0</v>
      </c>
      <c r="H57" s="123">
        <v>0</v>
      </c>
      <c r="I57" s="123">
        <v>346</v>
      </c>
      <c r="J57" s="123">
        <v>0</v>
      </c>
      <c r="K57" s="123">
        <v>0</v>
      </c>
      <c r="L57" s="123">
        <v>0</v>
      </c>
      <c r="N57" s="44"/>
      <c r="O57" s="44"/>
      <c r="P57" s="45"/>
    </row>
    <row r="58" spans="2:16" x14ac:dyDescent="0.25">
      <c r="B58" s="43"/>
      <c r="C58" s="3"/>
      <c r="D58" s="3"/>
      <c r="E58" s="3"/>
      <c r="F58" s="122" t="s">
        <v>95</v>
      </c>
      <c r="G58" s="123">
        <v>0</v>
      </c>
      <c r="H58" s="123">
        <v>0</v>
      </c>
      <c r="I58" s="123">
        <v>0</v>
      </c>
      <c r="J58" s="123">
        <v>0</v>
      </c>
      <c r="K58" s="123">
        <v>0</v>
      </c>
      <c r="L58" s="123">
        <v>590</v>
      </c>
      <c r="N58" s="44"/>
      <c r="O58" s="44"/>
      <c r="P58" s="45"/>
    </row>
    <row r="59" spans="2:16" x14ac:dyDescent="0.25">
      <c r="B59" s="43"/>
      <c r="C59" s="3"/>
      <c r="D59" s="3"/>
      <c r="E59" s="3"/>
      <c r="F59" s="122" t="s">
        <v>96</v>
      </c>
      <c r="G59" s="123">
        <v>0</v>
      </c>
      <c r="H59" s="123">
        <v>0</v>
      </c>
      <c r="I59" s="123">
        <v>0</v>
      </c>
      <c r="J59" s="123">
        <v>0</v>
      </c>
      <c r="K59" s="123">
        <v>850</v>
      </c>
      <c r="L59" s="123">
        <v>0</v>
      </c>
      <c r="N59" s="44"/>
      <c r="O59" s="44"/>
      <c r="P59" s="45"/>
    </row>
    <row r="60" spans="2:16" x14ac:dyDescent="0.25">
      <c r="B60" s="43"/>
      <c r="C60" s="3"/>
      <c r="D60" s="3"/>
      <c r="E60" s="3"/>
      <c r="F60" s="118" t="s">
        <v>66</v>
      </c>
      <c r="G60" s="119">
        <v>0</v>
      </c>
      <c r="H60" s="119">
        <v>0</v>
      </c>
      <c r="I60" s="119">
        <v>0</v>
      </c>
      <c r="J60" s="119">
        <v>500</v>
      </c>
      <c r="K60" s="119">
        <v>5798</v>
      </c>
      <c r="L60" s="119">
        <v>0</v>
      </c>
      <c r="N60" s="44"/>
      <c r="O60" s="44"/>
      <c r="P60" s="45"/>
    </row>
    <row r="61" spans="2:16" x14ac:dyDescent="0.25">
      <c r="B61" s="43"/>
      <c r="C61" s="3"/>
      <c r="D61" s="3"/>
      <c r="E61" s="3"/>
      <c r="F61" s="122" t="s">
        <v>97</v>
      </c>
      <c r="G61" s="123">
        <v>0</v>
      </c>
      <c r="H61" s="123">
        <v>0</v>
      </c>
      <c r="I61" s="123">
        <v>0</v>
      </c>
      <c r="J61" s="123">
        <v>0</v>
      </c>
      <c r="K61" s="123">
        <v>918</v>
      </c>
      <c r="L61" s="123">
        <v>0</v>
      </c>
      <c r="N61" s="44"/>
      <c r="O61" s="44"/>
      <c r="P61" s="45"/>
    </row>
    <row r="62" spans="2:16" x14ac:dyDescent="0.25">
      <c r="B62" s="43"/>
      <c r="C62" s="3"/>
      <c r="D62" s="3"/>
      <c r="E62" s="3"/>
      <c r="F62" s="122" t="s">
        <v>98</v>
      </c>
      <c r="G62" s="123">
        <v>0</v>
      </c>
      <c r="H62" s="123">
        <v>0</v>
      </c>
      <c r="I62" s="123">
        <v>0</v>
      </c>
      <c r="J62" s="123">
        <v>0</v>
      </c>
      <c r="K62" s="123">
        <v>4880</v>
      </c>
      <c r="L62" s="123">
        <v>0</v>
      </c>
      <c r="N62" s="44"/>
      <c r="O62" s="44"/>
      <c r="P62" s="45"/>
    </row>
    <row r="63" spans="2:16" x14ac:dyDescent="0.25">
      <c r="B63" s="43"/>
      <c r="C63" s="3"/>
      <c r="D63" s="3"/>
      <c r="E63" s="3"/>
      <c r="F63" s="122" t="s">
        <v>99</v>
      </c>
      <c r="G63" s="123">
        <v>0</v>
      </c>
      <c r="H63" s="123">
        <v>0</v>
      </c>
      <c r="I63" s="123">
        <v>0</v>
      </c>
      <c r="J63" s="123">
        <v>500</v>
      </c>
      <c r="K63" s="123">
        <v>0</v>
      </c>
      <c r="L63" s="123">
        <v>0</v>
      </c>
      <c r="N63" s="44"/>
      <c r="O63" s="44"/>
      <c r="P63" s="45"/>
    </row>
    <row r="64" spans="2:16" x14ac:dyDescent="0.25">
      <c r="B64" s="43"/>
      <c r="C64" s="3"/>
      <c r="D64" s="3"/>
      <c r="E64" s="3"/>
      <c r="F64" s="118" t="s">
        <v>67</v>
      </c>
      <c r="G64" s="119">
        <v>0</v>
      </c>
      <c r="H64" s="119">
        <v>165</v>
      </c>
      <c r="I64" s="119">
        <v>805</v>
      </c>
      <c r="J64" s="119">
        <v>300</v>
      </c>
      <c r="K64" s="119">
        <v>0</v>
      </c>
      <c r="L64" s="119">
        <v>71</v>
      </c>
      <c r="N64" s="44"/>
      <c r="O64" s="44"/>
      <c r="P64" s="45"/>
    </row>
    <row r="65" spans="2:16" x14ac:dyDescent="0.25">
      <c r="B65" s="43"/>
      <c r="C65" s="3"/>
      <c r="D65" s="3"/>
      <c r="E65" s="3"/>
      <c r="F65" s="122" t="s">
        <v>100</v>
      </c>
      <c r="G65" s="123">
        <v>0</v>
      </c>
      <c r="H65" s="123">
        <v>0</v>
      </c>
      <c r="I65" s="123">
        <v>625</v>
      </c>
      <c r="J65" s="123">
        <v>0</v>
      </c>
      <c r="K65" s="123">
        <v>0</v>
      </c>
      <c r="L65" s="123">
        <v>0</v>
      </c>
      <c r="N65" s="44"/>
      <c r="O65" s="44"/>
      <c r="P65" s="45"/>
    </row>
    <row r="66" spans="2:16" x14ac:dyDescent="0.25">
      <c r="B66" s="43"/>
      <c r="C66" s="3"/>
      <c r="D66" s="3"/>
      <c r="E66" s="3"/>
      <c r="F66" s="122" t="s">
        <v>101</v>
      </c>
      <c r="G66" s="123">
        <v>0</v>
      </c>
      <c r="H66" s="123">
        <v>0</v>
      </c>
      <c r="I66" s="123">
        <v>0</v>
      </c>
      <c r="J66" s="123">
        <v>300</v>
      </c>
      <c r="K66" s="123">
        <v>0</v>
      </c>
      <c r="L66" s="123">
        <v>0</v>
      </c>
      <c r="N66" s="44"/>
      <c r="O66" s="44"/>
      <c r="P66" s="45"/>
    </row>
    <row r="67" spans="2:16" x14ac:dyDescent="0.25">
      <c r="B67" s="43"/>
      <c r="C67" s="3"/>
      <c r="D67" s="3"/>
      <c r="E67" s="3"/>
      <c r="F67" s="122" t="s">
        <v>102</v>
      </c>
      <c r="G67" s="123">
        <v>0</v>
      </c>
      <c r="H67" s="123">
        <v>0</v>
      </c>
      <c r="I67" s="123">
        <v>180</v>
      </c>
      <c r="J67" s="123">
        <v>0</v>
      </c>
      <c r="K67" s="123">
        <v>0</v>
      </c>
      <c r="L67" s="123">
        <v>0</v>
      </c>
      <c r="N67" s="44"/>
      <c r="O67" s="44"/>
      <c r="P67" s="45"/>
    </row>
    <row r="68" spans="2:16" x14ac:dyDescent="0.25">
      <c r="B68" s="43"/>
      <c r="C68" s="3"/>
      <c r="D68" s="3"/>
      <c r="E68" s="3"/>
      <c r="F68" s="122" t="s">
        <v>103</v>
      </c>
      <c r="G68" s="123">
        <v>0</v>
      </c>
      <c r="H68" s="123">
        <v>165</v>
      </c>
      <c r="I68" s="123">
        <v>0</v>
      </c>
      <c r="J68" s="123">
        <v>0</v>
      </c>
      <c r="K68" s="123">
        <v>0</v>
      </c>
      <c r="L68" s="123">
        <v>0</v>
      </c>
      <c r="N68" s="44"/>
      <c r="O68" s="44"/>
      <c r="P68" s="45"/>
    </row>
    <row r="69" spans="2:16" x14ac:dyDescent="0.25">
      <c r="B69" s="43"/>
      <c r="C69" s="3"/>
      <c r="D69" s="3"/>
      <c r="E69" s="3"/>
      <c r="F69" s="122" t="s">
        <v>104</v>
      </c>
      <c r="G69" s="123">
        <v>0</v>
      </c>
      <c r="H69" s="123">
        <v>0</v>
      </c>
      <c r="I69" s="123">
        <v>0</v>
      </c>
      <c r="J69" s="123">
        <v>0</v>
      </c>
      <c r="K69" s="123">
        <v>0</v>
      </c>
      <c r="L69" s="123">
        <v>71</v>
      </c>
      <c r="N69" s="44"/>
      <c r="O69" s="44"/>
      <c r="P69" s="45"/>
    </row>
    <row r="70" spans="2:16" x14ac:dyDescent="0.25">
      <c r="B70" s="43"/>
      <c r="C70" s="3"/>
      <c r="D70" s="3"/>
      <c r="E70" s="3"/>
      <c r="F70" s="118" t="s">
        <v>68</v>
      </c>
      <c r="G70" s="119">
        <v>550</v>
      </c>
      <c r="H70" s="119">
        <v>0</v>
      </c>
      <c r="I70" s="119">
        <v>0</v>
      </c>
      <c r="J70" s="119">
        <v>0</v>
      </c>
      <c r="K70" s="119">
        <v>0</v>
      </c>
      <c r="L70" s="119">
        <v>0</v>
      </c>
      <c r="N70" s="44"/>
      <c r="O70" s="44"/>
      <c r="P70" s="45"/>
    </row>
    <row r="71" spans="2:16" x14ac:dyDescent="0.25">
      <c r="B71" s="43"/>
      <c r="C71" s="3"/>
      <c r="D71" s="3"/>
      <c r="E71" s="3"/>
      <c r="F71" s="122" t="s">
        <v>105</v>
      </c>
      <c r="G71" s="123">
        <v>550</v>
      </c>
      <c r="H71" s="123">
        <v>0</v>
      </c>
      <c r="I71" s="123">
        <v>0</v>
      </c>
      <c r="J71" s="123">
        <v>0</v>
      </c>
      <c r="K71" s="123">
        <v>0</v>
      </c>
      <c r="L71" s="123">
        <v>0</v>
      </c>
      <c r="N71" s="44"/>
      <c r="O71" s="44"/>
      <c r="P71" s="45"/>
    </row>
    <row r="72" spans="2:16" x14ac:dyDescent="0.25">
      <c r="B72" s="43"/>
      <c r="C72" s="44"/>
      <c r="D72" s="44"/>
      <c r="E72" s="3"/>
      <c r="F72" s="114" t="s">
        <v>3</v>
      </c>
      <c r="G72" s="115">
        <v>550</v>
      </c>
      <c r="H72" s="115">
        <v>165</v>
      </c>
      <c r="I72" s="115">
        <v>1151</v>
      </c>
      <c r="J72" s="115">
        <v>800</v>
      </c>
      <c r="K72" s="115">
        <v>9805</v>
      </c>
      <c r="L72" s="115">
        <v>2297</v>
      </c>
      <c r="M72" s="209">
        <f>SUM(G72:L72)</f>
        <v>14768</v>
      </c>
      <c r="N72" s="44"/>
      <c r="O72" s="44"/>
      <c r="P72" s="45"/>
    </row>
    <row r="73" spans="2:16" x14ac:dyDescent="0.25">
      <c r="B73" s="43"/>
      <c r="C73" s="44"/>
      <c r="D73" s="44"/>
      <c r="E73" s="44"/>
      <c r="F73" s="44"/>
      <c r="G73" s="214">
        <f>+G72/$M72</f>
        <v>3.7242686890574216E-2</v>
      </c>
      <c r="H73" s="214">
        <f t="shared" ref="H73:L73" si="2">+H72/$M72</f>
        <v>1.1172806067172265E-2</v>
      </c>
      <c r="I73" s="214">
        <f t="shared" si="2"/>
        <v>7.7938786565547133E-2</v>
      </c>
      <c r="J73" s="214">
        <f t="shared" si="2"/>
        <v>5.4171180931744313E-2</v>
      </c>
      <c r="K73" s="214">
        <f t="shared" si="2"/>
        <v>0.66393553629469126</v>
      </c>
      <c r="L73" s="214">
        <f t="shared" si="2"/>
        <v>0.15553900325027087</v>
      </c>
      <c r="N73" s="44"/>
      <c r="O73" s="44"/>
      <c r="P73" s="45"/>
    </row>
    <row r="74" spans="2:16" x14ac:dyDescent="0.25">
      <c r="B74" s="43"/>
      <c r="C74" s="44"/>
      <c r="D74" s="44"/>
      <c r="E74" s="44"/>
      <c r="F74" s="231" t="s">
        <v>168</v>
      </c>
      <c r="G74" s="231"/>
      <c r="H74" s="231"/>
      <c r="I74" s="231"/>
      <c r="J74" s="231"/>
      <c r="K74" s="231"/>
      <c r="N74" s="44"/>
      <c r="O74" s="44"/>
      <c r="P74" s="45"/>
    </row>
    <row r="75" spans="2:16" x14ac:dyDescent="0.25">
      <c r="B75" s="43"/>
      <c r="C75" s="44"/>
      <c r="D75" s="44"/>
      <c r="E75" s="44"/>
      <c r="F75" s="44"/>
      <c r="G75" s="49"/>
      <c r="H75" s="49"/>
      <c r="I75" s="50"/>
      <c r="J75" s="50"/>
      <c r="K75" s="51"/>
      <c r="L75" s="51"/>
      <c r="M75" s="44"/>
      <c r="N75" s="44"/>
      <c r="O75" s="44"/>
      <c r="P75" s="45"/>
    </row>
    <row r="76" spans="2:16" x14ac:dyDescent="0.25">
      <c r="B76" s="46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8"/>
    </row>
  </sheetData>
  <mergeCells count="16">
    <mergeCell ref="F74:K74"/>
    <mergeCell ref="F9:L10"/>
    <mergeCell ref="F11:G11"/>
    <mergeCell ref="F12:G12"/>
    <mergeCell ref="F49:L49"/>
    <mergeCell ref="C47:H47"/>
    <mergeCell ref="J44:O44"/>
    <mergeCell ref="B1:O2"/>
    <mergeCell ref="J23:O23"/>
    <mergeCell ref="C23:H23"/>
    <mergeCell ref="F13:G13"/>
    <mergeCell ref="F14:G14"/>
    <mergeCell ref="F15:G15"/>
    <mergeCell ref="F16:G16"/>
    <mergeCell ref="F17:G17"/>
    <mergeCell ref="F18:L18"/>
  </mergeCells>
  <conditionalFormatting sqref="N12:N17 L12:L17 H16:K16">
    <cfRule type="expression" dxfId="14" priority="20">
      <formula>#REF!&lt;0</formula>
    </cfRule>
  </conditionalFormatting>
  <conditionalFormatting sqref="I12">
    <cfRule type="expression" dxfId="13" priority="19">
      <formula>#REF!&lt;0</formula>
    </cfRule>
  </conditionalFormatting>
  <conditionalFormatting sqref="I17:K17">
    <cfRule type="expression" dxfId="12" priority="17">
      <formula>#REF!&lt;0</formula>
    </cfRule>
  </conditionalFormatting>
  <conditionalFormatting sqref="J12:K12">
    <cfRule type="expression" dxfId="11" priority="18">
      <formula>#REF!&lt;0</formula>
    </cfRule>
  </conditionalFormatting>
  <conditionalFormatting sqref="I19:L19">
    <cfRule type="expression" dxfId="10" priority="16">
      <formula>#REF!&lt;0</formula>
    </cfRule>
  </conditionalFormatting>
  <conditionalFormatting sqref="I13:I15">
    <cfRule type="expression" dxfId="9" priority="6">
      <formula>#REF!&lt;0</formula>
    </cfRule>
  </conditionalFormatting>
  <conditionalFormatting sqref="J13:K15">
    <cfRule type="expression" dxfId="8" priority="5">
      <formula>#REF!&lt;0</formula>
    </cfRule>
  </conditionalFormatting>
  <conditionalFormatting sqref="H12">
    <cfRule type="expression" dxfId="7" priority="4">
      <formula>#REF!&lt;0</formula>
    </cfRule>
  </conditionalFormatting>
  <conditionalFormatting sqref="H17">
    <cfRule type="expression" dxfId="6" priority="3">
      <formula>#REF!&lt;0</formula>
    </cfRule>
  </conditionalFormatting>
  <conditionalFormatting sqref="H13:H15">
    <cfRule type="expression" dxfId="5" priority="2">
      <formula>#REF!&lt;0</formula>
    </cfRule>
  </conditionalFormatting>
  <conditionalFormatting sqref="H19">
    <cfRule type="expression" dxfId="4" priority="1">
      <formula>#REF!&lt;0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100"/>
  <sheetViews>
    <sheetView zoomScaleNormal="100" workbookViewId="0">
      <selection activeCell="B9" sqref="B9"/>
    </sheetView>
  </sheetViews>
  <sheetFormatPr baseColWidth="10" defaultColWidth="0" defaultRowHeight="15" x14ac:dyDescent="0.25"/>
  <cols>
    <col min="1" max="1" width="11.7109375" style="1" customWidth="1"/>
    <col min="2" max="2" width="11.7109375" style="40" customWidth="1"/>
    <col min="3" max="15" width="10.7109375" style="40" customWidth="1"/>
    <col min="16" max="16" width="11.7109375" style="40" customWidth="1"/>
    <col min="17" max="17" width="2.42578125" style="10" customWidth="1"/>
    <col min="18" max="18" width="14" style="10" customWidth="1"/>
    <col min="19" max="19" width="16.7109375" style="10" customWidth="1"/>
    <col min="20" max="20" width="13.85546875" style="10" customWidth="1"/>
    <col min="21" max="21" width="13.28515625" style="10" customWidth="1"/>
    <col min="22" max="22" width="12.85546875" style="10" customWidth="1"/>
    <col min="23" max="23" width="13.5703125" style="10" customWidth="1"/>
    <col min="24" max="24" width="1.7109375" style="10" customWidth="1"/>
    <col min="25" max="16384" width="11.42578125" style="3" hidden="1"/>
  </cols>
  <sheetData>
    <row r="1" spans="2:23" x14ac:dyDescent="0.25">
      <c r="B1" s="225" t="s">
        <v>69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39"/>
    </row>
    <row r="2" spans="2:23" x14ac:dyDescent="0.25"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39"/>
    </row>
    <row r="3" spans="2:23" x14ac:dyDescent="0.25">
      <c r="B3" s="52" t="str">
        <f>+B6</f>
        <v>1. Aporte del Sector Minero a la Economía Regional</v>
      </c>
      <c r="C3" s="6"/>
      <c r="D3" s="6"/>
      <c r="E3" s="6"/>
      <c r="F3" s="6"/>
      <c r="G3" s="6"/>
      <c r="H3" s="52"/>
      <c r="I3" s="6" t="str">
        <f>+B67</f>
        <v>3. Inversión Minera Ene-Ago 2017 / 2016</v>
      </c>
      <c r="J3" s="6"/>
      <c r="K3" s="6"/>
      <c r="L3" s="6"/>
      <c r="M3" s="52"/>
      <c r="N3" s="6"/>
      <c r="O3" s="6"/>
      <c r="P3" s="18"/>
    </row>
    <row r="4" spans="2:23" x14ac:dyDescent="0.25">
      <c r="B4" s="52" t="str">
        <f>+B38</f>
        <v>2. Producción Minero Metálica</v>
      </c>
      <c r="C4" s="6"/>
      <c r="D4" s="6"/>
      <c r="E4" s="6"/>
      <c r="F4" s="6"/>
      <c r="G4" s="6"/>
      <c r="H4" s="52"/>
      <c r="I4" s="6"/>
      <c r="J4" s="6"/>
      <c r="K4" s="6"/>
      <c r="L4" s="6"/>
      <c r="M4" s="52"/>
      <c r="N4" s="6"/>
      <c r="O4" s="6"/>
      <c r="P4" s="18"/>
      <c r="R4" s="16"/>
      <c r="S4" s="16"/>
      <c r="T4" s="16"/>
      <c r="U4" s="16"/>
      <c r="V4" s="16"/>
      <c r="W4" s="16"/>
    </row>
    <row r="5" spans="2:23" x14ac:dyDescent="0.25">
      <c r="B5" s="17"/>
      <c r="R5" s="16"/>
      <c r="S5" s="16"/>
      <c r="T5" s="16"/>
      <c r="U5" s="16"/>
      <c r="V5" s="16"/>
      <c r="W5" s="16"/>
    </row>
    <row r="6" spans="2:23" x14ac:dyDescent="0.25">
      <c r="B6" s="53" t="s">
        <v>21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2"/>
      <c r="R6" s="16"/>
      <c r="S6" s="16"/>
      <c r="T6" s="16"/>
      <c r="U6" s="16"/>
      <c r="V6" s="16"/>
      <c r="W6" s="16"/>
    </row>
    <row r="7" spans="2:23" x14ac:dyDescent="0.25">
      <c r="B7" s="55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9"/>
    </row>
    <row r="8" spans="2:23" x14ac:dyDescent="0.25">
      <c r="B8" s="55"/>
      <c r="C8" s="56"/>
      <c r="D8" s="56"/>
      <c r="E8" s="56"/>
      <c r="F8" s="255" t="s">
        <v>53</v>
      </c>
      <c r="G8" s="255"/>
      <c r="H8" s="255"/>
      <c r="I8" s="255"/>
      <c r="J8" s="255"/>
      <c r="K8" s="255"/>
      <c r="L8" s="255"/>
      <c r="M8" s="56"/>
      <c r="N8" s="56"/>
      <c r="O8" s="56"/>
      <c r="P8" s="59"/>
    </row>
    <row r="9" spans="2:23" ht="38.25" x14ac:dyDescent="0.25">
      <c r="B9" s="55"/>
      <c r="C9" s="56"/>
      <c r="D9" s="56"/>
      <c r="E9" s="56"/>
      <c r="F9" s="256" t="s">
        <v>70</v>
      </c>
      <c r="G9" s="257"/>
      <c r="H9" s="258"/>
      <c r="I9" s="62" t="s">
        <v>24</v>
      </c>
      <c r="J9" s="62" t="s">
        <v>6</v>
      </c>
      <c r="K9" s="62" t="s">
        <v>7</v>
      </c>
      <c r="L9" s="62" t="s">
        <v>8</v>
      </c>
      <c r="M9" s="56"/>
      <c r="N9" s="56"/>
      <c r="O9" s="56"/>
      <c r="P9" s="59"/>
      <c r="Q9" s="19"/>
    </row>
    <row r="10" spans="2:23" x14ac:dyDescent="0.25">
      <c r="B10" s="55"/>
      <c r="C10" s="56"/>
      <c r="D10" s="56"/>
      <c r="E10" s="56"/>
      <c r="F10" s="248" t="s">
        <v>9</v>
      </c>
      <c r="G10" s="249"/>
      <c r="H10" s="250"/>
      <c r="I10" s="133">
        <v>29571.082999999999</v>
      </c>
      <c r="J10" s="134">
        <v>0.37522325727488359</v>
      </c>
      <c r="K10" s="134">
        <v>0.28087953394498832</v>
      </c>
      <c r="L10" s="133">
        <v>9.1466385090929787</v>
      </c>
      <c r="M10" s="56"/>
      <c r="N10" s="56"/>
      <c r="O10" s="56"/>
      <c r="P10" s="59"/>
      <c r="Q10" s="19"/>
    </row>
    <row r="11" spans="2:23" x14ac:dyDescent="0.25">
      <c r="B11" s="55"/>
      <c r="C11" s="56"/>
      <c r="D11" s="56"/>
      <c r="E11" s="56"/>
      <c r="F11" s="251" t="s">
        <v>13</v>
      </c>
      <c r="G11" s="252"/>
      <c r="H11" s="253"/>
      <c r="I11" s="136">
        <v>11067.700999999999</v>
      </c>
      <c r="J11" s="137">
        <v>0.14043648045506099</v>
      </c>
      <c r="K11" s="137">
        <v>3.7417690005445925E-2</v>
      </c>
      <c r="L11" s="136">
        <v>0.56307107354191366</v>
      </c>
      <c r="M11" s="56"/>
      <c r="N11" s="56"/>
      <c r="O11" s="56"/>
      <c r="P11" s="59"/>
      <c r="Q11" s="19"/>
    </row>
    <row r="12" spans="2:23" x14ac:dyDescent="0.25">
      <c r="B12" s="55"/>
      <c r="C12" s="56"/>
      <c r="D12" s="56"/>
      <c r="E12" s="56"/>
      <c r="F12" s="251" t="s">
        <v>18</v>
      </c>
      <c r="G12" s="252"/>
      <c r="H12" s="253"/>
      <c r="I12" s="136">
        <v>9235.7199999999993</v>
      </c>
      <c r="J12" s="137">
        <v>0.11719073466733661</v>
      </c>
      <c r="K12" s="137">
        <v>-2.4329332849638452E-2</v>
      </c>
      <c r="L12" s="136">
        <v>-0.32484799100894063</v>
      </c>
      <c r="M12" s="56"/>
      <c r="N12" s="56"/>
      <c r="O12" s="56"/>
      <c r="P12" s="59"/>
      <c r="Q12" s="19"/>
    </row>
    <row r="13" spans="2:23" x14ac:dyDescent="0.25">
      <c r="B13" s="55"/>
      <c r="C13" s="56"/>
      <c r="D13" s="56"/>
      <c r="E13" s="56"/>
      <c r="F13" s="251" t="s">
        <v>16</v>
      </c>
      <c r="G13" s="252"/>
      <c r="H13" s="253"/>
      <c r="I13" s="136">
        <v>6622.2290000000003</v>
      </c>
      <c r="J13" s="137">
        <v>8.4028519882081945E-2</v>
      </c>
      <c r="K13" s="137">
        <v>1.6696614833615619E-2</v>
      </c>
      <c r="L13" s="136">
        <v>0.15339942148220623</v>
      </c>
      <c r="M13" s="56"/>
      <c r="N13" s="56"/>
      <c r="O13" s="56"/>
      <c r="P13" s="59"/>
      <c r="Q13" s="19"/>
    </row>
    <row r="14" spans="2:23" x14ac:dyDescent="0.25">
      <c r="B14" s="55"/>
      <c r="C14" s="56"/>
      <c r="D14" s="56"/>
      <c r="E14" s="56"/>
      <c r="F14" s="251" t="s">
        <v>19</v>
      </c>
      <c r="G14" s="252"/>
      <c r="H14" s="253"/>
      <c r="I14" s="136">
        <v>5741.6</v>
      </c>
      <c r="J14" s="137">
        <v>7.2854344021470965E-2</v>
      </c>
      <c r="K14" s="137">
        <v>5.4645539468018978E-2</v>
      </c>
      <c r="L14" s="136">
        <v>0.41962717619992734</v>
      </c>
      <c r="M14" s="56"/>
      <c r="N14" s="56"/>
      <c r="O14" s="56"/>
      <c r="P14" s="59"/>
      <c r="Q14" s="19"/>
    </row>
    <row r="15" spans="2:23" x14ac:dyDescent="0.25">
      <c r="B15" s="55"/>
      <c r="C15" s="56"/>
      <c r="D15" s="56"/>
      <c r="E15" s="56"/>
      <c r="F15" s="251" t="s">
        <v>17</v>
      </c>
      <c r="G15" s="252"/>
      <c r="H15" s="253"/>
      <c r="I15" s="136">
        <v>4533.0339999999997</v>
      </c>
      <c r="J15" s="137">
        <v>5.7519022310335906E-2</v>
      </c>
      <c r="K15" s="137">
        <v>2.3435896660165101E-2</v>
      </c>
      <c r="L15" s="136">
        <v>0.14641729559752381</v>
      </c>
      <c r="M15" s="56"/>
      <c r="N15" s="56"/>
      <c r="O15" s="56"/>
      <c r="P15" s="59"/>
      <c r="Q15" s="19"/>
    </row>
    <row r="16" spans="2:23" x14ac:dyDescent="0.25">
      <c r="B16" s="55"/>
      <c r="C16" s="56"/>
      <c r="D16" s="56"/>
      <c r="E16" s="56"/>
      <c r="F16" s="251" t="s">
        <v>14</v>
      </c>
      <c r="G16" s="252"/>
      <c r="H16" s="253"/>
      <c r="I16" s="136">
        <v>3674.5819999999999</v>
      </c>
      <c r="J16" s="137">
        <v>4.6626247241727883E-2</v>
      </c>
      <c r="K16" s="137">
        <v>4.0230501668945928E-2</v>
      </c>
      <c r="L16" s="136">
        <v>0.20045471835352466</v>
      </c>
      <c r="M16" s="56"/>
      <c r="N16" s="56"/>
      <c r="O16" s="56"/>
      <c r="P16" s="59"/>
      <c r="Q16" s="19"/>
    </row>
    <row r="17" spans="2:23" x14ac:dyDescent="0.25">
      <c r="B17" s="55"/>
      <c r="C17" s="56"/>
      <c r="D17" s="56"/>
      <c r="E17" s="56"/>
      <c r="F17" s="251" t="s">
        <v>12</v>
      </c>
      <c r="G17" s="252"/>
      <c r="H17" s="253"/>
      <c r="I17" s="136">
        <v>3023.9549999999999</v>
      </c>
      <c r="J17" s="137">
        <v>3.8370533975798947E-2</v>
      </c>
      <c r="K17" s="137">
        <v>4.3558158354714882E-2</v>
      </c>
      <c r="L17" s="136">
        <v>0.17803715740700621</v>
      </c>
      <c r="M17" s="56"/>
      <c r="N17" s="56"/>
      <c r="O17" s="56"/>
      <c r="P17" s="59"/>
    </row>
    <row r="18" spans="2:23" x14ac:dyDescent="0.25">
      <c r="B18" s="55"/>
      <c r="C18" s="56"/>
      <c r="D18" s="56"/>
      <c r="E18" s="56"/>
      <c r="F18" s="251" t="s">
        <v>11</v>
      </c>
      <c r="G18" s="252"/>
      <c r="H18" s="253"/>
      <c r="I18" s="136">
        <v>2128.9079999999999</v>
      </c>
      <c r="J18" s="137">
        <v>2.7013410168256535E-2</v>
      </c>
      <c r="K18" s="137">
        <v>8.7767022833364683E-2</v>
      </c>
      <c r="L18" s="136">
        <v>0.24228964191187083</v>
      </c>
      <c r="M18" s="56"/>
      <c r="N18" s="56"/>
      <c r="O18" s="56"/>
      <c r="P18" s="59"/>
    </row>
    <row r="19" spans="2:23" x14ac:dyDescent="0.25">
      <c r="B19" s="55"/>
      <c r="C19" s="56"/>
      <c r="D19" s="56"/>
      <c r="E19" s="56"/>
      <c r="F19" s="251" t="s">
        <v>15</v>
      </c>
      <c r="G19" s="252"/>
      <c r="H19" s="253"/>
      <c r="I19" s="136">
        <v>1930.229</v>
      </c>
      <c r="J19" s="137">
        <v>2.4492400655953026E-2</v>
      </c>
      <c r="K19" s="137">
        <v>2.4215308026719784E-2</v>
      </c>
      <c r="L19" s="136">
        <v>6.4370969065331476E-2</v>
      </c>
      <c r="M19" s="56"/>
      <c r="N19" s="56"/>
      <c r="O19" s="56"/>
      <c r="P19" s="59"/>
    </row>
    <row r="20" spans="2:23" x14ac:dyDescent="0.25">
      <c r="B20" s="55"/>
      <c r="C20" s="56"/>
      <c r="D20" s="56"/>
      <c r="E20" s="56"/>
      <c r="F20" s="251" t="s">
        <v>10</v>
      </c>
      <c r="G20" s="252"/>
      <c r="H20" s="253"/>
      <c r="I20" s="136">
        <v>1102.1569999999999</v>
      </c>
      <c r="J20" s="137">
        <v>1.3985113077133966E-2</v>
      </c>
      <c r="K20" s="137">
        <v>0.33009545876929391</v>
      </c>
      <c r="L20" s="136">
        <v>0.38581817108276256</v>
      </c>
      <c r="M20" s="56"/>
      <c r="N20" s="56"/>
      <c r="O20" s="56"/>
      <c r="P20" s="59"/>
    </row>
    <row r="21" spans="2:23" x14ac:dyDescent="0.25">
      <c r="B21" s="55"/>
      <c r="C21" s="56"/>
      <c r="D21" s="56"/>
      <c r="E21" s="56"/>
      <c r="F21" s="251" t="s">
        <v>20</v>
      </c>
      <c r="G21" s="252"/>
      <c r="H21" s="253"/>
      <c r="I21" s="136">
        <v>178.10400000000001</v>
      </c>
      <c r="J21" s="137">
        <v>2.2599362699596043E-3</v>
      </c>
      <c r="K21" s="137">
        <v>-4.6868812278579863E-2</v>
      </c>
      <c r="L21" s="136">
        <v>-1.2353425959202677E-2</v>
      </c>
      <c r="M21" s="56"/>
      <c r="N21" s="56"/>
      <c r="O21" s="56"/>
      <c r="P21" s="59"/>
    </row>
    <row r="22" spans="2:23" x14ac:dyDescent="0.25">
      <c r="B22" s="55"/>
      <c r="C22" s="56"/>
      <c r="D22" s="56"/>
      <c r="E22" s="56"/>
      <c r="F22" s="245" t="s">
        <v>25</v>
      </c>
      <c r="G22" s="246"/>
      <c r="H22" s="247"/>
      <c r="I22" s="138">
        <v>78809.301999999996</v>
      </c>
      <c r="J22" s="139">
        <v>1</v>
      </c>
      <c r="K22" s="140">
        <v>0.1116292271676691</v>
      </c>
      <c r="L22" s="138">
        <v>0.11162922716766902</v>
      </c>
      <c r="M22" s="56"/>
      <c r="N22" s="56"/>
      <c r="O22" s="56"/>
      <c r="P22" s="59"/>
    </row>
    <row r="23" spans="2:23" x14ac:dyDescent="0.25">
      <c r="B23" s="55"/>
      <c r="C23" s="56"/>
      <c r="D23" s="56"/>
      <c r="E23" s="56"/>
      <c r="F23" s="238" t="s">
        <v>26</v>
      </c>
      <c r="G23" s="238"/>
      <c r="H23" s="238"/>
      <c r="I23" s="238"/>
      <c r="J23" s="238"/>
      <c r="K23" s="238"/>
      <c r="L23" s="238"/>
      <c r="M23" s="56"/>
      <c r="N23" s="56"/>
      <c r="O23" s="56"/>
      <c r="P23" s="59"/>
    </row>
    <row r="24" spans="2:23" x14ac:dyDescent="0.25">
      <c r="B24" s="55"/>
      <c r="C24" s="56"/>
      <c r="D24" s="56"/>
      <c r="E24" s="56"/>
      <c r="F24" s="61"/>
      <c r="G24" s="61"/>
      <c r="H24" s="61"/>
      <c r="I24" s="61"/>
      <c r="J24" s="61"/>
      <c r="K24" s="61"/>
      <c r="L24" s="61"/>
      <c r="M24" s="56"/>
      <c r="N24" s="56"/>
      <c r="O24" s="56"/>
      <c r="P24" s="59"/>
    </row>
    <row r="25" spans="2:23" x14ac:dyDescent="0.25">
      <c r="B25" s="55"/>
      <c r="C25" s="56"/>
      <c r="D25" s="56"/>
      <c r="E25" s="56"/>
      <c r="F25" s="255" t="s">
        <v>27</v>
      </c>
      <c r="G25" s="255"/>
      <c r="H25" s="255"/>
      <c r="I25" s="255"/>
      <c r="J25" s="255"/>
      <c r="K25" s="255"/>
      <c r="L25" s="255"/>
      <c r="M25" s="56"/>
      <c r="N25" s="56"/>
      <c r="O25" s="56"/>
      <c r="P25" s="59"/>
    </row>
    <row r="26" spans="2:23" ht="38.25" x14ac:dyDescent="0.25">
      <c r="B26" s="55"/>
      <c r="C26" s="56"/>
      <c r="D26" s="56"/>
      <c r="E26" s="56"/>
      <c r="F26" s="63" t="s">
        <v>70</v>
      </c>
      <c r="G26" s="64"/>
      <c r="H26" s="62" t="s">
        <v>5</v>
      </c>
      <c r="I26" s="62" t="s">
        <v>6</v>
      </c>
      <c r="J26" s="62" t="s">
        <v>7</v>
      </c>
      <c r="K26" s="62" t="s">
        <v>8</v>
      </c>
      <c r="L26" s="62" t="s">
        <v>22</v>
      </c>
      <c r="M26" s="56"/>
      <c r="N26" s="56"/>
      <c r="O26" s="56"/>
      <c r="P26" s="59"/>
      <c r="S26" s="19"/>
      <c r="T26" s="19"/>
      <c r="U26" s="19"/>
      <c r="V26" s="19" t="s">
        <v>56</v>
      </c>
      <c r="W26" s="19" t="s">
        <v>52</v>
      </c>
    </row>
    <row r="27" spans="2:23" x14ac:dyDescent="0.25">
      <c r="B27" s="55"/>
      <c r="C27" s="56"/>
      <c r="D27" s="56"/>
      <c r="E27" s="56"/>
      <c r="F27" s="227" t="s">
        <v>63</v>
      </c>
      <c r="G27" s="237"/>
      <c r="H27" s="141">
        <v>11220.486999999999</v>
      </c>
      <c r="I27" s="142">
        <v>0.37596207518171298</v>
      </c>
      <c r="J27" s="142">
        <v>0.98418643752488966</v>
      </c>
      <c r="K27" s="141">
        <v>23.55349724636584</v>
      </c>
      <c r="L27" s="143">
        <v>1</v>
      </c>
      <c r="M27" s="56"/>
      <c r="N27" s="56"/>
      <c r="O27" s="56"/>
      <c r="P27" s="59"/>
      <c r="S27" s="19" t="s">
        <v>63</v>
      </c>
      <c r="T27" s="19"/>
      <c r="U27" s="38">
        <f>+V27/I27</f>
        <v>29844.730999999996</v>
      </c>
      <c r="V27" s="38">
        <v>11220.486999999999</v>
      </c>
      <c r="W27" s="38">
        <f>+U27-V27</f>
        <v>18624.243999999999</v>
      </c>
    </row>
    <row r="28" spans="2:23" x14ac:dyDescent="0.25">
      <c r="B28" s="55"/>
      <c r="C28" s="56"/>
      <c r="D28" s="56"/>
      <c r="E28" s="56"/>
      <c r="F28" s="227" t="s">
        <v>64</v>
      </c>
      <c r="G28" s="237"/>
      <c r="H28" s="141">
        <v>11024.423000000001</v>
      </c>
      <c r="I28" s="142">
        <v>0.49951314742104513</v>
      </c>
      <c r="J28" s="142">
        <v>8.430022239891044E-2</v>
      </c>
      <c r="K28" s="141">
        <v>4.0805845790774056</v>
      </c>
      <c r="L28" s="143">
        <v>1</v>
      </c>
      <c r="M28" s="56"/>
      <c r="N28" s="56"/>
      <c r="O28" s="56"/>
      <c r="P28" s="59"/>
      <c r="S28" s="19" t="s">
        <v>64</v>
      </c>
      <c r="T28" s="19"/>
      <c r="U28" s="38">
        <f t="shared" ref="U28:U32" si="0">+V28/I28</f>
        <v>22070.336000000003</v>
      </c>
      <c r="V28" s="38">
        <v>11024.423000000001</v>
      </c>
      <c r="W28" s="38">
        <f t="shared" ref="W28:W32" si="1">+U28-V28</f>
        <v>11045.913000000002</v>
      </c>
    </row>
    <row r="29" spans="2:23" x14ac:dyDescent="0.25">
      <c r="B29" s="55"/>
      <c r="C29" s="56"/>
      <c r="D29" s="56"/>
      <c r="E29" s="56"/>
      <c r="F29" s="227" t="s">
        <v>65</v>
      </c>
      <c r="G29" s="237"/>
      <c r="H29" s="141">
        <v>1292.704</v>
      </c>
      <c r="I29" s="142">
        <v>0.47414667067686822</v>
      </c>
      <c r="J29" s="142">
        <v>0.27158300626592302</v>
      </c>
      <c r="K29" s="141">
        <v>11.601036678728759</v>
      </c>
      <c r="L29" s="143">
        <v>1</v>
      </c>
      <c r="M29" s="56"/>
      <c r="N29" s="56"/>
      <c r="O29" s="56"/>
      <c r="P29" s="59"/>
      <c r="S29" s="19" t="s">
        <v>65</v>
      </c>
      <c r="T29" s="19"/>
      <c r="U29" s="38">
        <f t="shared" si="0"/>
        <v>2726.38</v>
      </c>
      <c r="V29" s="38">
        <v>1292.704</v>
      </c>
      <c r="W29" s="38">
        <f t="shared" si="1"/>
        <v>1433.6760000000002</v>
      </c>
    </row>
    <row r="30" spans="2:23" x14ac:dyDescent="0.25">
      <c r="B30" s="55"/>
      <c r="C30" s="56"/>
      <c r="D30" s="56"/>
      <c r="E30" s="56"/>
      <c r="F30" s="227" t="s">
        <v>66</v>
      </c>
      <c r="G30" s="237"/>
      <c r="H30" s="141">
        <v>2587.8919999999998</v>
      </c>
      <c r="I30" s="142">
        <v>0.30321839689195201</v>
      </c>
      <c r="J30" s="142">
        <v>-7.1651879319752143E-2</v>
      </c>
      <c r="K30" s="141">
        <v>-2.2922175416457753</v>
      </c>
      <c r="L30" s="143">
        <v>2</v>
      </c>
      <c r="M30" s="56"/>
      <c r="N30" s="56"/>
      <c r="O30" s="56"/>
      <c r="P30" s="59"/>
      <c r="S30" s="19" t="s">
        <v>66</v>
      </c>
      <c r="T30" s="19"/>
      <c r="U30" s="38">
        <f t="shared" si="0"/>
        <v>8534.7459999999992</v>
      </c>
      <c r="V30" s="38">
        <v>2587.8919999999998</v>
      </c>
      <c r="W30" s="38">
        <f t="shared" si="1"/>
        <v>5946.8539999999994</v>
      </c>
    </row>
    <row r="31" spans="2:23" x14ac:dyDescent="0.25">
      <c r="B31" s="55"/>
      <c r="C31" s="56"/>
      <c r="D31" s="56"/>
      <c r="E31" s="56"/>
      <c r="F31" s="227" t="s">
        <v>67</v>
      </c>
      <c r="G31" s="237"/>
      <c r="H31" s="141">
        <v>941.16800000000001</v>
      </c>
      <c r="I31" s="142">
        <v>0.10356272508630429</v>
      </c>
      <c r="J31" s="142">
        <v>0.41950605180800116</v>
      </c>
      <c r="K31" s="141">
        <v>3.2519531501187986</v>
      </c>
      <c r="L31" s="143">
        <v>4</v>
      </c>
      <c r="M31" s="56"/>
      <c r="N31" s="56"/>
      <c r="O31" s="56"/>
      <c r="P31" s="59"/>
      <c r="S31" s="19" t="s">
        <v>67</v>
      </c>
      <c r="T31" s="19"/>
      <c r="U31" s="38">
        <f t="shared" si="0"/>
        <v>9087.9030000000002</v>
      </c>
      <c r="V31" s="38">
        <v>941.16800000000001</v>
      </c>
      <c r="W31" s="38">
        <f t="shared" si="1"/>
        <v>8146.7350000000006</v>
      </c>
    </row>
    <row r="32" spans="2:23" x14ac:dyDescent="0.25">
      <c r="B32" s="55"/>
      <c r="C32" s="56"/>
      <c r="D32" s="56"/>
      <c r="E32" s="56"/>
      <c r="F32" s="227" t="s">
        <v>68</v>
      </c>
      <c r="G32" s="237"/>
      <c r="H32" s="141">
        <v>2504.4090000000001</v>
      </c>
      <c r="I32" s="142">
        <v>0.38263257107568499</v>
      </c>
      <c r="J32" s="142">
        <v>-0.10461110751599834</v>
      </c>
      <c r="K32" s="141">
        <v>-4.4234668485652202</v>
      </c>
      <c r="L32" s="143">
        <v>1</v>
      </c>
      <c r="M32" s="56"/>
      <c r="N32" s="56"/>
      <c r="O32" s="56"/>
      <c r="P32" s="59"/>
      <c r="S32" s="19" t="s">
        <v>68</v>
      </c>
      <c r="T32" s="19"/>
      <c r="U32" s="38">
        <f t="shared" si="0"/>
        <v>6545.206000000001</v>
      </c>
      <c r="V32" s="38">
        <v>2504.4090000000001</v>
      </c>
      <c r="W32" s="38">
        <f t="shared" si="1"/>
        <v>4040.7970000000009</v>
      </c>
    </row>
    <row r="33" spans="2:22" x14ac:dyDescent="0.25">
      <c r="B33" s="55"/>
      <c r="C33" s="56"/>
      <c r="D33" s="56"/>
      <c r="E33" s="56"/>
      <c r="F33" s="240" t="s">
        <v>23</v>
      </c>
      <c r="G33" s="241"/>
      <c r="H33" s="144">
        <v>29571.083000000002</v>
      </c>
      <c r="I33" s="145">
        <v>0.37522325727488359</v>
      </c>
      <c r="J33" s="145">
        <v>0.1116292271676691</v>
      </c>
      <c r="K33" s="144">
        <v>6.0332993943384787</v>
      </c>
      <c r="L33" s="146">
        <v>1</v>
      </c>
      <c r="M33" s="56"/>
      <c r="N33" s="56"/>
      <c r="O33" s="56"/>
      <c r="P33" s="59"/>
    </row>
    <row r="34" spans="2:22" x14ac:dyDescent="0.25">
      <c r="B34" s="55"/>
      <c r="C34" s="56"/>
      <c r="D34" s="56"/>
      <c r="E34" s="56"/>
      <c r="F34" s="238" t="s">
        <v>26</v>
      </c>
      <c r="G34" s="238"/>
      <c r="H34" s="238"/>
      <c r="I34" s="238"/>
      <c r="J34" s="238"/>
      <c r="K34" s="238"/>
      <c r="L34" s="238"/>
      <c r="M34" s="56"/>
      <c r="N34" s="56"/>
      <c r="O34" s="56"/>
      <c r="P34" s="59"/>
      <c r="V34" s="85"/>
    </row>
    <row r="35" spans="2:22" x14ac:dyDescent="0.25">
      <c r="B35" s="55"/>
      <c r="C35" s="56"/>
      <c r="D35" s="56"/>
      <c r="E35" s="56"/>
      <c r="F35" s="86" t="s">
        <v>57</v>
      </c>
      <c r="G35" s="61"/>
      <c r="H35" s="61"/>
      <c r="I35" s="61"/>
      <c r="J35" s="61"/>
      <c r="K35" s="61"/>
      <c r="L35" s="61"/>
      <c r="M35" s="56"/>
      <c r="N35" s="56"/>
      <c r="O35" s="56"/>
      <c r="P35" s="59"/>
      <c r="V35" s="85"/>
    </row>
    <row r="36" spans="2:22" x14ac:dyDescent="0.25">
      <c r="B36" s="57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60"/>
      <c r="V36" s="85"/>
    </row>
    <row r="37" spans="2:22" x14ac:dyDescent="0.25">
      <c r="V37" s="85"/>
    </row>
    <row r="38" spans="2:22" x14ac:dyDescent="0.25">
      <c r="B38" s="53" t="s">
        <v>48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2"/>
    </row>
    <row r="39" spans="2:22" x14ac:dyDescent="0.25">
      <c r="B39" s="88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12"/>
    </row>
    <row r="40" spans="2:22" x14ac:dyDescent="0.25">
      <c r="B40" s="88"/>
      <c r="C40" s="89"/>
      <c r="D40" s="89"/>
      <c r="F40" s="243" t="s">
        <v>71</v>
      </c>
      <c r="G40" s="243"/>
      <c r="H40" s="243"/>
      <c r="I40" s="243"/>
      <c r="J40" s="243"/>
      <c r="K40" s="243"/>
      <c r="L40" s="206"/>
      <c r="M40" s="89"/>
      <c r="N40" s="89"/>
      <c r="O40" s="89"/>
      <c r="P40" s="12"/>
    </row>
    <row r="41" spans="2:22" x14ac:dyDescent="0.25">
      <c r="B41" s="88"/>
      <c r="C41" s="89"/>
      <c r="D41" s="89"/>
      <c r="F41" s="242" t="s">
        <v>28</v>
      </c>
      <c r="G41" s="242"/>
      <c r="H41" s="242"/>
      <c r="I41" s="242"/>
      <c r="J41" s="242"/>
      <c r="K41" s="242"/>
      <c r="L41" s="89"/>
      <c r="M41" s="89"/>
      <c r="N41" s="89"/>
      <c r="O41" s="89"/>
      <c r="P41" s="12"/>
    </row>
    <row r="42" spans="2:22" ht="21.75" customHeight="1" x14ac:dyDescent="0.25">
      <c r="B42" s="88"/>
      <c r="C42" s="89"/>
      <c r="D42" s="89"/>
      <c r="F42" s="79" t="s">
        <v>29</v>
      </c>
      <c r="G42" s="87" t="s">
        <v>30</v>
      </c>
      <c r="H42" s="87" t="s">
        <v>31</v>
      </c>
      <c r="I42" s="87" t="s">
        <v>32</v>
      </c>
      <c r="J42" s="87" t="s">
        <v>33</v>
      </c>
      <c r="K42" s="87" t="s">
        <v>34</v>
      </c>
      <c r="M42" s="89"/>
      <c r="N42" s="89"/>
      <c r="O42" s="89"/>
      <c r="P42" s="12"/>
    </row>
    <row r="43" spans="2:22" x14ac:dyDescent="0.25">
      <c r="B43" s="88"/>
      <c r="C43" s="89"/>
      <c r="D43" s="89"/>
      <c r="F43" s="78">
        <v>2007</v>
      </c>
      <c r="G43" s="202">
        <v>763144</v>
      </c>
      <c r="H43" s="204">
        <v>39.03158133469411</v>
      </c>
      <c r="I43" s="204">
        <v>517.46328740715546</v>
      </c>
      <c r="J43" s="202">
        <v>7843</v>
      </c>
      <c r="K43" s="202">
        <v>10405</v>
      </c>
      <c r="M43" s="89"/>
      <c r="N43" s="89"/>
      <c r="O43" s="89"/>
      <c r="P43" s="12"/>
    </row>
    <row r="44" spans="2:22" x14ac:dyDescent="0.25">
      <c r="B44" s="88"/>
      <c r="C44" s="89"/>
      <c r="D44" s="89"/>
      <c r="F44" s="78">
        <v>2008</v>
      </c>
      <c r="G44" s="202">
        <v>792962</v>
      </c>
      <c r="H44" s="204">
        <v>38.444746839031588</v>
      </c>
      <c r="I44" s="204">
        <v>585.2072347904973</v>
      </c>
      <c r="J44" s="202">
        <v>10702</v>
      </c>
      <c r="K44" s="202">
        <v>10651</v>
      </c>
      <c r="M44" s="89"/>
      <c r="N44" s="89"/>
      <c r="O44" s="89"/>
      <c r="P44" s="12"/>
    </row>
    <row r="45" spans="2:22" x14ac:dyDescent="0.25">
      <c r="B45" s="88"/>
      <c r="C45" s="89"/>
      <c r="D45" s="89"/>
      <c r="F45" s="78">
        <v>2009</v>
      </c>
      <c r="G45" s="202">
        <v>776909</v>
      </c>
      <c r="H45" s="204">
        <v>40.491580200714409</v>
      </c>
      <c r="I45" s="204">
        <v>717.39241367579518</v>
      </c>
      <c r="J45" s="202">
        <v>15896</v>
      </c>
      <c r="K45" s="202">
        <v>9814</v>
      </c>
      <c r="M45" s="89"/>
      <c r="N45" s="89"/>
      <c r="O45" s="89"/>
      <c r="P45" s="12"/>
    </row>
    <row r="46" spans="2:22" x14ac:dyDescent="0.25">
      <c r="B46" s="88"/>
      <c r="C46" s="89"/>
      <c r="D46" s="89"/>
      <c r="F46" s="78">
        <v>2010</v>
      </c>
      <c r="G46" s="202">
        <v>747629</v>
      </c>
      <c r="H46" s="204">
        <v>44.165674434427615</v>
      </c>
      <c r="I46" s="204">
        <v>571.59380847082832</v>
      </c>
      <c r="J46" s="202">
        <v>14712</v>
      </c>
      <c r="K46" s="202">
        <v>13550</v>
      </c>
      <c r="M46" s="89"/>
      <c r="N46" s="89"/>
      <c r="O46" s="89"/>
      <c r="P46" s="12"/>
    </row>
    <row r="47" spans="2:22" x14ac:dyDescent="0.25">
      <c r="B47" s="88"/>
      <c r="C47" s="89"/>
      <c r="D47" s="89"/>
      <c r="F47" s="78">
        <v>2011</v>
      </c>
      <c r="G47" s="202">
        <v>706025</v>
      </c>
      <c r="H47" s="204">
        <v>48.143108238362537</v>
      </c>
      <c r="I47" s="204">
        <v>469.43641208822368</v>
      </c>
      <c r="J47" s="202">
        <v>11855</v>
      </c>
      <c r="K47" s="202">
        <v>12909</v>
      </c>
      <c r="M47" s="89"/>
      <c r="N47" s="89"/>
      <c r="O47" s="89"/>
      <c r="P47" s="12"/>
    </row>
    <row r="48" spans="2:22" x14ac:dyDescent="0.25">
      <c r="B48" s="88"/>
      <c r="C48" s="89"/>
      <c r="D48" s="89"/>
      <c r="F48" s="78">
        <v>2012</v>
      </c>
      <c r="G48" s="202">
        <v>652032</v>
      </c>
      <c r="H48" s="204">
        <v>37.40148551340932</v>
      </c>
      <c r="I48" s="204">
        <v>445.69087713329935</v>
      </c>
      <c r="J48" s="202">
        <v>11342</v>
      </c>
      <c r="K48" s="202">
        <v>11310</v>
      </c>
      <c r="M48" s="89"/>
      <c r="N48" s="89"/>
      <c r="O48" s="89"/>
      <c r="P48" s="12"/>
    </row>
    <row r="49" spans="2:23" x14ac:dyDescent="0.25">
      <c r="B49" s="88"/>
      <c r="C49" s="89"/>
      <c r="D49" s="89"/>
      <c r="F49" s="78">
        <v>2013</v>
      </c>
      <c r="G49" s="202">
        <v>725905</v>
      </c>
      <c r="H49" s="204">
        <v>43.13375290582298</v>
      </c>
      <c r="I49" s="204">
        <v>450.59533934342579</v>
      </c>
      <c r="J49" s="202">
        <v>12391</v>
      </c>
      <c r="K49" s="202">
        <v>13596</v>
      </c>
      <c r="M49" s="89"/>
      <c r="N49" s="89"/>
      <c r="O49" s="89"/>
      <c r="P49" s="12"/>
    </row>
    <row r="50" spans="2:23" x14ac:dyDescent="0.25">
      <c r="B50" s="88"/>
      <c r="C50" s="89"/>
      <c r="D50" s="89"/>
      <c r="F50" s="78">
        <v>2014</v>
      </c>
      <c r="G50" s="202">
        <v>727142</v>
      </c>
      <c r="H50" s="204">
        <v>33.347508079605376</v>
      </c>
      <c r="I50" s="204">
        <v>453.91789986959236</v>
      </c>
      <c r="J50" s="202">
        <v>10693</v>
      </c>
      <c r="K50" s="202">
        <v>14837</v>
      </c>
      <c r="M50" s="89"/>
      <c r="N50" s="89"/>
      <c r="O50" s="89"/>
      <c r="P50" s="12"/>
      <c r="S50" s="19"/>
      <c r="T50" s="19"/>
      <c r="U50" s="19"/>
      <c r="V50" s="19"/>
      <c r="W50" s="19"/>
    </row>
    <row r="51" spans="2:23" x14ac:dyDescent="0.25">
      <c r="B51" s="88"/>
      <c r="C51" s="89"/>
      <c r="D51" s="89"/>
      <c r="F51" s="78">
        <v>2015</v>
      </c>
      <c r="G51" s="202">
        <v>892987</v>
      </c>
      <c r="H51" s="204">
        <v>36.922379089414299</v>
      </c>
      <c r="I51" s="204">
        <v>431.00867494471851</v>
      </c>
      <c r="J51" s="202">
        <v>17154</v>
      </c>
      <c r="K51" s="202">
        <v>15701</v>
      </c>
      <c r="M51" s="89"/>
      <c r="N51" s="89"/>
      <c r="O51" s="89"/>
      <c r="P51" s="12"/>
      <c r="S51" s="19"/>
      <c r="T51" s="19"/>
      <c r="U51" s="19"/>
      <c r="V51" s="19"/>
      <c r="W51" s="19"/>
    </row>
    <row r="52" spans="2:23" x14ac:dyDescent="0.25">
      <c r="B52" s="88"/>
      <c r="C52" s="89"/>
      <c r="D52" s="89"/>
      <c r="F52" s="78">
        <v>2016</v>
      </c>
      <c r="G52" s="202">
        <v>1195438</v>
      </c>
      <c r="H52" s="204">
        <v>47.927652095027497</v>
      </c>
      <c r="I52" s="204">
        <v>436.81748596700118</v>
      </c>
      <c r="J52" s="202">
        <v>19756</v>
      </c>
      <c r="K52" s="202">
        <v>19992</v>
      </c>
      <c r="M52" s="89"/>
      <c r="N52" s="89"/>
      <c r="O52" s="89"/>
      <c r="P52" s="12"/>
      <c r="S52" s="19"/>
      <c r="T52" s="19"/>
      <c r="U52" s="19" t="s">
        <v>38</v>
      </c>
      <c r="V52" s="19" t="s">
        <v>39</v>
      </c>
      <c r="W52" s="19"/>
    </row>
    <row r="53" spans="2:23" x14ac:dyDescent="0.25">
      <c r="B53" s="88"/>
      <c r="C53" s="89"/>
      <c r="D53" s="89"/>
      <c r="F53" s="78" t="s">
        <v>35</v>
      </c>
      <c r="G53" s="203">
        <f>+'Prod. Minera 2016-2017'!D9</f>
        <v>742167.93539400026</v>
      </c>
      <c r="H53" s="207">
        <f>+'Prod. Minera 2016-2017'!K10</f>
        <v>29.02684823329</v>
      </c>
      <c r="I53" s="207">
        <f>+'Prod. Minera 2016-2017'!R9</f>
        <v>282.71980500000006</v>
      </c>
      <c r="J53" s="203">
        <f>+'Prod. Minera 2016-2017'!Y7</f>
        <v>12812.383347000003</v>
      </c>
      <c r="K53" s="203">
        <f>+'Prod. Minera 2016-2017'!AF8</f>
        <v>14445.324563000002</v>
      </c>
      <c r="M53" s="89"/>
      <c r="N53" s="89"/>
      <c r="O53" s="89"/>
      <c r="P53" s="12"/>
      <c r="S53" s="19" t="s">
        <v>74</v>
      </c>
      <c r="T53" s="19"/>
      <c r="U53" s="38">
        <v>469.86095399999999</v>
      </c>
      <c r="V53" s="38">
        <v>456.221093</v>
      </c>
      <c r="W53" s="19"/>
    </row>
    <row r="54" spans="2:23" x14ac:dyDescent="0.25">
      <c r="B54" s="88"/>
      <c r="C54" s="89"/>
      <c r="D54" s="89"/>
      <c r="F54" s="244" t="s">
        <v>163</v>
      </c>
      <c r="G54" s="244"/>
      <c r="H54" s="244"/>
      <c r="I54" s="244"/>
      <c r="J54" s="244"/>
      <c r="K54" s="244"/>
      <c r="L54" s="89"/>
      <c r="M54" s="89"/>
      <c r="N54" s="89"/>
      <c r="O54" s="89"/>
      <c r="P54" s="12"/>
      <c r="S54" s="19" t="s">
        <v>73</v>
      </c>
      <c r="T54" s="19"/>
      <c r="U54" s="38">
        <v>227.889308</v>
      </c>
      <c r="V54" s="38">
        <v>410.227487</v>
      </c>
      <c r="W54" s="19"/>
    </row>
    <row r="55" spans="2:23" x14ac:dyDescent="0.25">
      <c r="B55" s="88"/>
      <c r="C55" s="89"/>
      <c r="D55" s="89"/>
      <c r="F55" s="90" t="s">
        <v>161</v>
      </c>
      <c r="G55" s="91"/>
      <c r="H55" s="91"/>
      <c r="I55" s="91"/>
      <c r="J55" s="91"/>
      <c r="K55" s="91"/>
      <c r="L55" s="91"/>
      <c r="M55" s="89"/>
      <c r="N55" s="89"/>
      <c r="O55" s="89"/>
      <c r="P55" s="12"/>
      <c r="S55" s="19" t="s">
        <v>78</v>
      </c>
      <c r="T55" s="19"/>
      <c r="U55" s="38">
        <v>216.28810300000001</v>
      </c>
      <c r="V55" s="38">
        <v>280.008805</v>
      </c>
      <c r="W55" s="19"/>
    </row>
    <row r="56" spans="2:23" x14ac:dyDescent="0.25">
      <c r="B56" s="88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2"/>
      <c r="S56" s="19" t="s">
        <v>76</v>
      </c>
      <c r="T56" s="19"/>
      <c r="U56" s="38">
        <v>199.96365399999999</v>
      </c>
      <c r="V56" s="38">
        <v>185.86677399999999</v>
      </c>
      <c r="W56" s="19"/>
    </row>
    <row r="57" spans="2:23" x14ac:dyDescent="0.25">
      <c r="B57" s="88"/>
      <c r="C57" s="89"/>
      <c r="D57" s="89"/>
      <c r="E57" s="89"/>
      <c r="F57" s="243" t="s">
        <v>71</v>
      </c>
      <c r="G57" s="243"/>
      <c r="H57" s="243"/>
      <c r="I57" s="243"/>
      <c r="J57" s="243"/>
      <c r="K57" s="243"/>
      <c r="L57" s="89"/>
      <c r="M57" s="89"/>
      <c r="N57" s="89"/>
      <c r="O57" s="89"/>
      <c r="P57" s="12"/>
      <c r="S57" s="19" t="s">
        <v>77</v>
      </c>
      <c r="T57" s="19"/>
      <c r="U57" s="38">
        <v>64.095706000000007</v>
      </c>
      <c r="V57" s="38">
        <v>67.057191000000003</v>
      </c>
      <c r="W57" s="19"/>
    </row>
    <row r="58" spans="2:23" x14ac:dyDescent="0.25">
      <c r="B58" s="88"/>
      <c r="C58" s="89"/>
      <c r="D58" s="89"/>
      <c r="F58" s="242" t="s">
        <v>162</v>
      </c>
      <c r="G58" s="242"/>
      <c r="H58" s="242"/>
      <c r="I58" s="242"/>
      <c r="J58" s="242"/>
      <c r="K58" s="242"/>
      <c r="L58" s="206"/>
      <c r="M58" s="89"/>
      <c r="N58" s="89"/>
      <c r="O58" s="89"/>
      <c r="P58" s="12"/>
      <c r="S58" s="19" t="s">
        <v>75</v>
      </c>
      <c r="T58" s="19"/>
      <c r="U58" s="38">
        <v>5.4112489999999998</v>
      </c>
      <c r="V58" s="38">
        <v>5.9479220000000002</v>
      </c>
      <c r="W58" s="19"/>
    </row>
    <row r="59" spans="2:23" ht="18" x14ac:dyDescent="0.25">
      <c r="B59" s="88"/>
      <c r="C59" s="89"/>
      <c r="D59" s="89"/>
      <c r="F59" s="79" t="s">
        <v>29</v>
      </c>
      <c r="G59" s="87" t="s">
        <v>30</v>
      </c>
      <c r="H59" s="87" t="s">
        <v>31</v>
      </c>
      <c r="I59" s="87" t="s">
        <v>32</v>
      </c>
      <c r="J59" s="87" t="s">
        <v>33</v>
      </c>
      <c r="K59" s="87" t="s">
        <v>34</v>
      </c>
      <c r="L59" s="89"/>
      <c r="M59" s="89"/>
      <c r="N59" s="89"/>
      <c r="O59" s="89"/>
      <c r="P59" s="12"/>
      <c r="S59" s="19"/>
      <c r="T59" s="19"/>
      <c r="U59" s="38"/>
      <c r="V59" s="38"/>
      <c r="W59" s="19"/>
    </row>
    <row r="60" spans="2:23" ht="19.5" customHeight="1" x14ac:dyDescent="0.25">
      <c r="B60" s="88"/>
      <c r="C60" s="89"/>
      <c r="D60" s="89"/>
      <c r="F60" s="78">
        <v>2016</v>
      </c>
      <c r="G60" s="202">
        <f>+'Prod. Minera 2016-2017'!C9</f>
        <v>789705.38649199996</v>
      </c>
      <c r="H60" s="205">
        <f>+'Prod. Minera 2016-2017'!J10</f>
        <v>30.376990730612309</v>
      </c>
      <c r="I60" s="204">
        <f>+'Prod. Minera 2016-2017'!Q9</f>
        <v>316.343126181</v>
      </c>
      <c r="J60" s="202">
        <f>+'Prod. Minera 2016-2017'!X7</f>
        <v>13384.487276000002</v>
      </c>
      <c r="K60" s="202">
        <f>+'Prod. Minera 2016-2017'!AE8</f>
        <v>12933.896645999999</v>
      </c>
      <c r="L60" s="89"/>
      <c r="M60" s="89"/>
      <c r="N60" s="89"/>
      <c r="O60" s="89"/>
      <c r="P60" s="12"/>
      <c r="U60" s="37"/>
      <c r="V60" s="37"/>
    </row>
    <row r="61" spans="2:23" x14ac:dyDescent="0.25">
      <c r="B61" s="88"/>
      <c r="C61" s="89"/>
      <c r="D61" s="89"/>
      <c r="F61" s="78">
        <v>2017</v>
      </c>
      <c r="G61" s="202">
        <f>+'Prod. Minera 2016-2017'!D9</f>
        <v>742167.93539400026</v>
      </c>
      <c r="H61" s="205">
        <f>+'Prod. Minera 2016-2017'!K10</f>
        <v>29.02684823329</v>
      </c>
      <c r="I61" s="204">
        <f>+'Prod. Minera 2016-2017'!R9</f>
        <v>282.71980500000006</v>
      </c>
      <c r="J61" s="202">
        <f>+'Prod. Minera 2016-2017'!Y7</f>
        <v>12812.383347000003</v>
      </c>
      <c r="K61" s="202">
        <f>+'Prod. Minera 2016-2017'!AF8</f>
        <v>14445.324563000002</v>
      </c>
      <c r="L61" s="89"/>
      <c r="M61" s="89"/>
      <c r="N61" s="89"/>
      <c r="O61" s="89"/>
      <c r="P61" s="12"/>
      <c r="U61" s="37"/>
      <c r="V61" s="37"/>
    </row>
    <row r="62" spans="2:23" x14ac:dyDescent="0.25">
      <c r="B62" s="88"/>
      <c r="C62" s="89"/>
      <c r="D62" s="89"/>
      <c r="F62" s="109" t="s">
        <v>2</v>
      </c>
      <c r="G62" s="108">
        <f>+G61/G60-1</f>
        <v>-6.0196437698327943E-2</v>
      </c>
      <c r="H62" s="108">
        <f t="shared" ref="H62:K62" si="2">+H61/H60-1</f>
        <v>-4.4446222777482336E-2</v>
      </c>
      <c r="I62" s="108">
        <f t="shared" si="2"/>
        <v>-0.1062875036575377</v>
      </c>
      <c r="J62" s="108">
        <f t="shared" si="2"/>
        <v>-4.274380610946904E-2</v>
      </c>
      <c r="K62" s="108">
        <f t="shared" si="2"/>
        <v>0.11685789351559683</v>
      </c>
      <c r="L62" s="89"/>
      <c r="M62" s="89"/>
      <c r="N62" s="89"/>
      <c r="O62" s="89"/>
      <c r="P62" s="12"/>
    </row>
    <row r="63" spans="2:23" x14ac:dyDescent="0.25">
      <c r="B63" s="88"/>
      <c r="C63" s="89"/>
      <c r="D63" s="89"/>
      <c r="F63" s="244" t="s">
        <v>163</v>
      </c>
      <c r="G63" s="244"/>
      <c r="H63" s="244"/>
      <c r="I63" s="244"/>
      <c r="J63" s="244"/>
      <c r="K63" s="244"/>
      <c r="L63" s="89"/>
      <c r="M63" s="89"/>
      <c r="N63" s="89"/>
      <c r="O63" s="89"/>
      <c r="P63" s="12"/>
      <c r="W63" s="37"/>
    </row>
    <row r="64" spans="2:23" x14ac:dyDescent="0.25">
      <c r="B64" s="88"/>
      <c r="C64" s="89"/>
      <c r="D64" s="89"/>
      <c r="E64" s="44"/>
      <c r="F64" s="44"/>
      <c r="G64" s="44"/>
      <c r="H64" s="44"/>
      <c r="I64" s="44"/>
      <c r="J64" s="44"/>
      <c r="K64" s="44"/>
      <c r="L64" s="44"/>
      <c r="M64" s="89"/>
      <c r="N64" s="89"/>
      <c r="O64" s="89"/>
      <c r="P64" s="12"/>
      <c r="W64" s="37"/>
    </row>
    <row r="65" spans="2:23" x14ac:dyDescent="0.25">
      <c r="B65" s="46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8"/>
      <c r="W65" s="37"/>
    </row>
    <row r="66" spans="2:23" x14ac:dyDescent="0.25">
      <c r="W66" s="37"/>
    </row>
    <row r="67" spans="2:23" x14ac:dyDescent="0.25">
      <c r="B67" s="53" t="s">
        <v>117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2"/>
      <c r="W67" s="37"/>
    </row>
    <row r="68" spans="2:23" x14ac:dyDescent="0.25"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5"/>
      <c r="W68" s="37"/>
    </row>
    <row r="69" spans="2:23" x14ac:dyDescent="0.25">
      <c r="B69" s="43"/>
      <c r="C69" s="3"/>
      <c r="D69" s="3"/>
      <c r="E69" s="3"/>
      <c r="F69" s="3"/>
      <c r="G69" s="239" t="s">
        <v>116</v>
      </c>
      <c r="H69" s="239"/>
      <c r="I69" s="239"/>
      <c r="J69" s="239"/>
      <c r="K69" s="239"/>
      <c r="N69" s="44"/>
      <c r="O69" s="44"/>
      <c r="P69" s="45"/>
      <c r="W69" s="37"/>
    </row>
    <row r="70" spans="2:23" x14ac:dyDescent="0.25">
      <c r="B70" s="43"/>
      <c r="C70" s="3"/>
      <c r="D70" s="3"/>
      <c r="E70" s="3"/>
      <c r="F70" s="3"/>
      <c r="G70" s="70" t="s">
        <v>46</v>
      </c>
      <c r="H70" s="65" t="s">
        <v>169</v>
      </c>
      <c r="I70" s="65" t="s">
        <v>170</v>
      </c>
      <c r="J70" s="65" t="s">
        <v>2</v>
      </c>
      <c r="K70" s="65" t="s">
        <v>47</v>
      </c>
      <c r="L70" s="3"/>
      <c r="M70" s="3"/>
      <c r="N70" s="3"/>
      <c r="O70" s="3"/>
      <c r="P70" s="45"/>
      <c r="W70" s="37"/>
    </row>
    <row r="71" spans="2:23" x14ac:dyDescent="0.25">
      <c r="B71" s="43"/>
      <c r="C71" s="3"/>
      <c r="D71" s="3"/>
      <c r="E71" s="3"/>
      <c r="F71" s="3"/>
      <c r="G71" s="54" t="s">
        <v>74</v>
      </c>
      <c r="H71" s="66">
        <v>469.86095399999999</v>
      </c>
      <c r="I71" s="66">
        <v>456.221093</v>
      </c>
      <c r="J71" s="68">
        <f t="shared" ref="J71:J77" si="3">+I71/H71-1</f>
        <v>-2.9029569032884561E-2</v>
      </c>
      <c r="K71" s="68">
        <f t="shared" ref="K71:K77" si="4">+I71/I$77</f>
        <v>0.32463644078994175</v>
      </c>
      <c r="L71" s="3"/>
      <c r="M71" s="3"/>
      <c r="N71" s="3"/>
      <c r="O71" s="3"/>
      <c r="P71" s="45"/>
      <c r="W71" s="37"/>
    </row>
    <row r="72" spans="2:23" x14ac:dyDescent="0.25">
      <c r="B72" s="43"/>
      <c r="C72" s="3"/>
      <c r="D72" s="3"/>
      <c r="E72" s="3"/>
      <c r="F72" s="3"/>
      <c r="G72" s="54" t="s">
        <v>73</v>
      </c>
      <c r="H72" s="66">
        <v>227.889308</v>
      </c>
      <c r="I72" s="66">
        <v>410.227487</v>
      </c>
      <c r="J72" s="68">
        <f t="shared" si="3"/>
        <v>0.80011730519625779</v>
      </c>
      <c r="K72" s="68">
        <f t="shared" si="4"/>
        <v>0.29190844820031608</v>
      </c>
      <c r="L72" s="3"/>
      <c r="M72" s="3"/>
      <c r="N72" s="3"/>
      <c r="O72" s="3"/>
      <c r="P72" s="80"/>
      <c r="U72" s="37"/>
      <c r="V72" s="37"/>
      <c r="W72" s="37"/>
    </row>
    <row r="73" spans="2:23" x14ac:dyDescent="0.25">
      <c r="B73" s="43"/>
      <c r="C73" s="3"/>
      <c r="D73" s="3"/>
      <c r="E73" s="3"/>
      <c r="F73" s="3"/>
      <c r="G73" s="54" t="s">
        <v>78</v>
      </c>
      <c r="H73" s="66">
        <v>216.28810300000001</v>
      </c>
      <c r="I73" s="66">
        <v>280.008805</v>
      </c>
      <c r="J73" s="68">
        <f t="shared" si="3"/>
        <v>0.29461029578681908</v>
      </c>
      <c r="K73" s="68">
        <f t="shared" si="4"/>
        <v>0.19924782794960522</v>
      </c>
      <c r="L73" s="3"/>
      <c r="M73" s="3"/>
      <c r="N73" s="3"/>
      <c r="O73" s="3"/>
      <c r="P73" s="80"/>
    </row>
    <row r="74" spans="2:23" x14ac:dyDescent="0.25">
      <c r="B74" s="43"/>
      <c r="C74" s="3"/>
      <c r="D74" s="3"/>
      <c r="E74" s="3"/>
      <c r="F74" s="3"/>
      <c r="G74" s="54" t="s">
        <v>76</v>
      </c>
      <c r="H74" s="66">
        <v>199.96365399999999</v>
      </c>
      <c r="I74" s="66">
        <v>185.86677399999999</v>
      </c>
      <c r="J74" s="68">
        <f t="shared" si="3"/>
        <v>-7.0497211458238285E-2</v>
      </c>
      <c r="K74" s="68">
        <f t="shared" si="4"/>
        <v>0.13225852311144343</v>
      </c>
      <c r="L74" s="3"/>
      <c r="M74" s="3"/>
      <c r="N74" s="3"/>
      <c r="O74" s="3"/>
      <c r="P74" s="80"/>
    </row>
    <row r="75" spans="2:23" x14ac:dyDescent="0.25">
      <c r="B75" s="43"/>
      <c r="C75" s="3"/>
      <c r="D75" s="3"/>
      <c r="E75" s="3"/>
      <c r="F75" s="3"/>
      <c r="G75" s="54" t="s">
        <v>77</v>
      </c>
      <c r="H75" s="66">
        <v>64.095706000000007</v>
      </c>
      <c r="I75" s="66">
        <v>67.057191000000003</v>
      </c>
      <c r="J75" s="68">
        <f t="shared" si="3"/>
        <v>4.6204109211309685E-2</v>
      </c>
      <c r="K75" s="68">
        <f t="shared" si="4"/>
        <v>4.7716355402294644E-2</v>
      </c>
      <c r="L75" s="3"/>
      <c r="M75" s="3"/>
      <c r="N75" s="3"/>
      <c r="O75" s="3"/>
      <c r="P75" s="80"/>
    </row>
    <row r="76" spans="2:23" x14ac:dyDescent="0.25">
      <c r="B76" s="43"/>
      <c r="C76" s="3"/>
      <c r="D76" s="3"/>
      <c r="E76" s="3"/>
      <c r="F76" s="3"/>
      <c r="G76" s="54" t="s">
        <v>75</v>
      </c>
      <c r="H76" s="66">
        <v>5.4112489999999998</v>
      </c>
      <c r="I76" s="66">
        <v>5.9479220000000002</v>
      </c>
      <c r="J76" s="68">
        <f t="shared" si="3"/>
        <v>9.9177287905250822E-2</v>
      </c>
      <c r="K76" s="68">
        <f t="shared" si="4"/>
        <v>4.2324045463987174E-3</v>
      </c>
      <c r="L76" s="3"/>
      <c r="M76" s="3"/>
      <c r="N76" s="3"/>
      <c r="O76" s="3"/>
      <c r="P76" s="80"/>
    </row>
    <row r="77" spans="2:23" x14ac:dyDescent="0.25">
      <c r="B77" s="43"/>
      <c r="C77" s="3"/>
      <c r="D77" s="3"/>
      <c r="E77" s="3"/>
      <c r="F77" s="3"/>
      <c r="G77" s="71" t="s">
        <v>72</v>
      </c>
      <c r="H77" s="67">
        <f>SUM(H71:H76)</f>
        <v>1183.5089740000001</v>
      </c>
      <c r="I77" s="67">
        <f>SUM(I71:I76)</f>
        <v>1405.3292720000002</v>
      </c>
      <c r="J77" s="69">
        <f t="shared" si="3"/>
        <v>0.18742595356104164</v>
      </c>
      <c r="K77" s="69">
        <f t="shared" si="4"/>
        <v>1</v>
      </c>
      <c r="L77" s="3"/>
      <c r="M77" s="3"/>
      <c r="N77" s="3"/>
      <c r="O77" s="3"/>
      <c r="P77" s="80"/>
    </row>
    <row r="78" spans="2:23" x14ac:dyDescent="0.25">
      <c r="B78" s="43"/>
      <c r="C78" s="3"/>
      <c r="D78" s="3"/>
      <c r="E78" s="3"/>
      <c r="F78" s="3"/>
      <c r="G78" s="238" t="s">
        <v>55</v>
      </c>
      <c r="H78" s="238"/>
      <c r="I78" s="238"/>
      <c r="J78" s="238"/>
      <c r="K78" s="238"/>
      <c r="L78" s="3"/>
      <c r="M78" s="3"/>
      <c r="N78" s="3"/>
      <c r="O78" s="3"/>
      <c r="P78" s="80"/>
    </row>
    <row r="79" spans="2:23" x14ac:dyDescent="0.25">
      <c r="B79" s="43"/>
      <c r="C79" s="3"/>
      <c r="D79" s="3"/>
      <c r="E79" s="3"/>
      <c r="F79" s="3"/>
      <c r="G79" s="72" t="s">
        <v>54</v>
      </c>
      <c r="H79" s="124">
        <v>2730.2202769999999</v>
      </c>
      <c r="I79" s="124">
        <v>2832.8130489999999</v>
      </c>
      <c r="J79" s="73">
        <f>+I79/H79-1</f>
        <v>3.7576737988602948E-2</v>
      </c>
      <c r="K79" s="3"/>
      <c r="L79" s="3"/>
      <c r="M79" s="3"/>
      <c r="N79" s="3"/>
      <c r="O79" s="3"/>
      <c r="P79" s="80"/>
    </row>
    <row r="80" spans="2:23" x14ac:dyDescent="0.25">
      <c r="B80" s="43"/>
      <c r="C80" s="3"/>
      <c r="D80" s="3"/>
      <c r="E80" s="3"/>
      <c r="F80" s="3"/>
      <c r="G80" s="126" t="s">
        <v>115</v>
      </c>
      <c r="H80" s="125">
        <f>+I77/I79</f>
        <v>0.49608966341640154</v>
      </c>
      <c r="I80" s="74"/>
      <c r="J80" s="74"/>
      <c r="K80" s="75"/>
      <c r="L80" s="3"/>
      <c r="M80" s="3"/>
      <c r="N80" s="3"/>
      <c r="O80" s="3"/>
      <c r="P80" s="80"/>
    </row>
    <row r="81" spans="2:16" x14ac:dyDescent="0.25">
      <c r="B81" s="43"/>
      <c r="C81" s="3"/>
      <c r="D81" s="3"/>
      <c r="E81" s="3"/>
      <c r="F81" s="3"/>
      <c r="G81" s="3"/>
      <c r="H81" s="76"/>
      <c r="I81" s="3"/>
      <c r="J81" s="3"/>
      <c r="K81" s="3"/>
      <c r="L81" s="3"/>
      <c r="M81" s="3"/>
      <c r="N81" s="3"/>
      <c r="O81" s="3"/>
      <c r="P81" s="80"/>
    </row>
    <row r="82" spans="2:16" x14ac:dyDescent="0.25">
      <c r="B82" s="43"/>
      <c r="C82" s="3"/>
      <c r="D82" s="3"/>
      <c r="E82" s="3"/>
      <c r="F82" s="3"/>
      <c r="G82" s="3"/>
      <c r="H82" s="76"/>
      <c r="I82" s="3"/>
      <c r="J82" s="3"/>
      <c r="K82" s="3"/>
      <c r="L82" s="3"/>
      <c r="M82" s="3"/>
      <c r="N82" s="3"/>
      <c r="O82" s="3"/>
      <c r="P82" s="80"/>
    </row>
    <row r="83" spans="2:16" x14ac:dyDescent="0.25">
      <c r="B83" s="43"/>
      <c r="C83" s="3"/>
      <c r="D83" s="3"/>
      <c r="E83" s="3"/>
      <c r="F83" s="3"/>
      <c r="G83" s="3"/>
      <c r="H83" s="76"/>
      <c r="I83" s="3"/>
      <c r="J83" s="3"/>
      <c r="K83" s="3"/>
      <c r="L83" s="3"/>
      <c r="M83" s="3"/>
      <c r="N83" s="3"/>
      <c r="O83" s="3"/>
      <c r="P83" s="80"/>
    </row>
    <row r="84" spans="2:16" x14ac:dyDescent="0.25">
      <c r="B84" s="43"/>
      <c r="C84" s="3"/>
      <c r="D84" s="3"/>
      <c r="E84" s="3"/>
      <c r="F84" s="254" t="s">
        <v>120</v>
      </c>
      <c r="G84" s="254"/>
      <c r="H84" s="254"/>
      <c r="I84" s="254"/>
      <c r="J84" s="254"/>
      <c r="K84" s="254"/>
      <c r="L84" s="254"/>
      <c r="M84" s="3"/>
      <c r="N84" s="3"/>
      <c r="O84" s="3"/>
      <c r="P84" s="80"/>
    </row>
    <row r="85" spans="2:16" x14ac:dyDescent="0.25">
      <c r="B85" s="43"/>
      <c r="C85" s="3"/>
      <c r="D85" s="3"/>
      <c r="E85" s="3"/>
      <c r="F85" s="65" t="s">
        <v>119</v>
      </c>
      <c r="G85" s="65" t="s">
        <v>63</v>
      </c>
      <c r="H85" s="65" t="s">
        <v>64</v>
      </c>
      <c r="I85" s="65" t="s">
        <v>65</v>
      </c>
      <c r="J85" s="65" t="s">
        <v>66</v>
      </c>
      <c r="K85" s="65" t="s">
        <v>67</v>
      </c>
      <c r="L85" s="65" t="s">
        <v>68</v>
      </c>
      <c r="M85" s="212" t="s">
        <v>166</v>
      </c>
      <c r="N85" s="212" t="s">
        <v>167</v>
      </c>
      <c r="O85" s="3"/>
      <c r="P85" s="80"/>
    </row>
    <row r="86" spans="2:16" x14ac:dyDescent="0.25">
      <c r="B86" s="43"/>
      <c r="C86" s="3"/>
      <c r="D86" s="3"/>
      <c r="E86" s="3"/>
      <c r="F86" s="112">
        <v>2007</v>
      </c>
      <c r="G86" s="66">
        <v>207.50805567000003</v>
      </c>
      <c r="H86" s="66">
        <v>282.00080202000004</v>
      </c>
      <c r="I86" s="66">
        <v>0</v>
      </c>
      <c r="J86" s="66">
        <v>62.033686349999996</v>
      </c>
      <c r="K86" s="66">
        <v>1.0964480999999999</v>
      </c>
      <c r="L86" s="66">
        <v>65.141713680000009</v>
      </c>
      <c r="M86" s="213">
        <f>SUM(G86:L86)</f>
        <v>617.78070582000009</v>
      </c>
      <c r="N86" s="210"/>
      <c r="O86" s="3"/>
      <c r="P86" s="80"/>
    </row>
    <row r="87" spans="2:16" x14ac:dyDescent="0.25">
      <c r="B87" s="43"/>
      <c r="C87" s="3"/>
      <c r="D87" s="3"/>
      <c r="E87" s="3"/>
      <c r="F87" s="112">
        <v>2008</v>
      </c>
      <c r="G87" s="66">
        <v>228.67024853999999</v>
      </c>
      <c r="H87" s="66">
        <v>330.63788778000014</v>
      </c>
      <c r="I87" s="66">
        <v>0</v>
      </c>
      <c r="J87" s="66">
        <v>88.413015029999983</v>
      </c>
      <c r="K87" s="66">
        <v>9.4773185399999988</v>
      </c>
      <c r="L87" s="66">
        <v>85.535999189999998</v>
      </c>
      <c r="M87" s="213">
        <f t="shared" ref="M87:M96" si="5">SUM(G87:L87)</f>
        <v>742.73446908000005</v>
      </c>
      <c r="N87" s="211">
        <f>+M87/M86-1</f>
        <v>0.20226232720257076</v>
      </c>
      <c r="O87" s="3"/>
      <c r="P87" s="80"/>
    </row>
    <row r="88" spans="2:16" x14ac:dyDescent="0.25">
      <c r="B88" s="43"/>
      <c r="C88" s="3"/>
      <c r="D88" s="3"/>
      <c r="E88" s="3"/>
      <c r="F88" s="112">
        <v>2009</v>
      </c>
      <c r="G88" s="66">
        <v>566.00751023999999</v>
      </c>
      <c r="H88" s="66">
        <v>367.11352833000001</v>
      </c>
      <c r="I88" s="66">
        <v>1.11581</v>
      </c>
      <c r="J88" s="66">
        <v>74.463138749999999</v>
      </c>
      <c r="K88" s="66">
        <v>29.838961150000003</v>
      </c>
      <c r="L88" s="66">
        <v>116.16286225</v>
      </c>
      <c r="M88" s="213">
        <f t="shared" si="5"/>
        <v>1154.7018107199999</v>
      </c>
      <c r="N88" s="211">
        <f t="shared" ref="N88:N96" si="6">+M88/M87-1</f>
        <v>0.55466301725607248</v>
      </c>
      <c r="O88" s="3"/>
      <c r="P88" s="80"/>
    </row>
    <row r="89" spans="2:16" x14ac:dyDescent="0.25">
      <c r="B89" s="43"/>
      <c r="C89" s="3"/>
      <c r="D89" s="3"/>
      <c r="E89" s="3"/>
      <c r="F89" s="112">
        <v>2010</v>
      </c>
      <c r="G89" s="66">
        <v>558.73043303000009</v>
      </c>
      <c r="H89" s="66">
        <v>683.85922617999995</v>
      </c>
      <c r="I89" s="66">
        <v>2.2686989999999998</v>
      </c>
      <c r="J89" s="66">
        <v>127.61358075</v>
      </c>
      <c r="K89" s="66">
        <v>49.85023051999999</v>
      </c>
      <c r="L89" s="66">
        <v>88.208984000000001</v>
      </c>
      <c r="M89" s="213">
        <f t="shared" si="5"/>
        <v>1510.5311534800001</v>
      </c>
      <c r="N89" s="211">
        <f t="shared" si="6"/>
        <v>0.30815691069032547</v>
      </c>
      <c r="O89" s="3"/>
      <c r="P89" s="80"/>
    </row>
    <row r="90" spans="2:16" x14ac:dyDescent="0.25">
      <c r="B90" s="43"/>
      <c r="C90" s="3"/>
      <c r="D90" s="3"/>
      <c r="E90" s="3"/>
      <c r="F90" s="112">
        <v>2011</v>
      </c>
      <c r="G90" s="66">
        <v>483.99532400999999</v>
      </c>
      <c r="H90" s="66">
        <v>681.45376436000015</v>
      </c>
      <c r="I90" s="66">
        <v>4.4249080000000003</v>
      </c>
      <c r="J90" s="66">
        <v>239.58354105000001</v>
      </c>
      <c r="K90" s="66">
        <v>103.74996177000001</v>
      </c>
      <c r="L90" s="66">
        <v>152.44718655</v>
      </c>
      <c r="M90" s="213">
        <f t="shared" si="5"/>
        <v>1665.6546857399999</v>
      </c>
      <c r="N90" s="211">
        <f t="shared" si="6"/>
        <v>0.10269469246140495</v>
      </c>
      <c r="O90" s="3"/>
      <c r="P90" s="80"/>
    </row>
    <row r="91" spans="2:16" x14ac:dyDescent="0.25">
      <c r="B91" s="43"/>
      <c r="C91" s="3"/>
      <c r="D91" s="3"/>
      <c r="E91" s="3"/>
      <c r="F91" s="112">
        <v>2012</v>
      </c>
      <c r="G91" s="66">
        <v>744.89276516999996</v>
      </c>
      <c r="H91" s="66">
        <v>454.49704464999996</v>
      </c>
      <c r="I91" s="66">
        <v>16.97348268</v>
      </c>
      <c r="J91" s="66">
        <v>309.07851911</v>
      </c>
      <c r="K91" s="66">
        <v>149.20213275</v>
      </c>
      <c r="L91" s="66">
        <v>209.63460751</v>
      </c>
      <c r="M91" s="213">
        <f t="shared" si="5"/>
        <v>1884.27855187</v>
      </c>
      <c r="N91" s="211">
        <f t="shared" si="6"/>
        <v>0.13125401561421013</v>
      </c>
      <c r="O91" s="3"/>
      <c r="P91" s="80"/>
    </row>
    <row r="92" spans="2:16" x14ac:dyDescent="0.25">
      <c r="B92" s="43"/>
      <c r="C92" s="3"/>
      <c r="D92" s="3"/>
      <c r="E92" s="3"/>
      <c r="F92" s="112">
        <v>2013</v>
      </c>
      <c r="G92" s="66">
        <v>1395.43758435</v>
      </c>
      <c r="H92" s="66">
        <v>1170.3373385299999</v>
      </c>
      <c r="I92" s="66">
        <v>16.533075</v>
      </c>
      <c r="J92" s="66">
        <v>386.42956370999985</v>
      </c>
      <c r="K92" s="66">
        <v>101.98405706999999</v>
      </c>
      <c r="L92" s="66">
        <v>206.717356</v>
      </c>
      <c r="M92" s="213">
        <f t="shared" si="5"/>
        <v>3277.4389746599995</v>
      </c>
      <c r="N92" s="211">
        <f t="shared" si="6"/>
        <v>0.739360123484607</v>
      </c>
      <c r="O92" s="3"/>
      <c r="P92" s="80"/>
    </row>
    <row r="93" spans="2:16" x14ac:dyDescent="0.25">
      <c r="B93" s="43"/>
      <c r="C93" s="3"/>
      <c r="D93" s="3"/>
      <c r="E93" s="3"/>
      <c r="F93" s="112">
        <v>2014</v>
      </c>
      <c r="G93" s="66">
        <v>1998.6234039199996</v>
      </c>
      <c r="H93" s="66">
        <v>1311.7277534</v>
      </c>
      <c r="I93" s="66">
        <v>1.3911446999999999</v>
      </c>
      <c r="J93" s="66">
        <v>378.97301511999996</v>
      </c>
      <c r="K93" s="66">
        <v>75.56196835999998</v>
      </c>
      <c r="L93" s="66">
        <v>173.73559459999998</v>
      </c>
      <c r="M93" s="213">
        <f t="shared" si="5"/>
        <v>3940.0128800999992</v>
      </c>
      <c r="N93" s="211">
        <f t="shared" si="6"/>
        <v>0.20216208770408461</v>
      </c>
      <c r="O93" s="3"/>
      <c r="P93" s="80"/>
    </row>
    <row r="94" spans="2:16" x14ac:dyDescent="0.25">
      <c r="B94" s="43"/>
      <c r="C94" s="3"/>
      <c r="D94" s="3"/>
      <c r="E94" s="3"/>
      <c r="F94" s="112">
        <v>2015</v>
      </c>
      <c r="G94" s="66">
        <v>1821.0658256900001</v>
      </c>
      <c r="H94" s="66">
        <v>879.95955936999997</v>
      </c>
      <c r="I94" s="66">
        <v>10.832602</v>
      </c>
      <c r="J94" s="66">
        <v>358.10238177000002</v>
      </c>
      <c r="K94" s="66">
        <v>93.117423189999997</v>
      </c>
      <c r="L94" s="66">
        <v>153.35332954</v>
      </c>
      <c r="M94" s="213">
        <f t="shared" si="5"/>
        <v>3316.4311215600001</v>
      </c>
      <c r="N94" s="211">
        <f t="shared" si="6"/>
        <v>-0.1582689644720584</v>
      </c>
      <c r="O94" s="3"/>
      <c r="P94" s="80"/>
    </row>
    <row r="95" spans="2:16" x14ac:dyDescent="0.25">
      <c r="B95" s="43"/>
      <c r="C95" s="3"/>
      <c r="D95" s="3"/>
      <c r="E95" s="3"/>
      <c r="F95" s="112">
        <v>2016</v>
      </c>
      <c r="G95" s="66">
        <v>354.73616375</v>
      </c>
      <c r="H95" s="66">
        <v>699.10260490999997</v>
      </c>
      <c r="I95" s="66">
        <v>7.6167210000000001</v>
      </c>
      <c r="J95" s="66">
        <v>364.2242076</v>
      </c>
      <c r="K95" s="66">
        <v>114.90531963000001</v>
      </c>
      <c r="L95" s="66">
        <v>382.64682686000003</v>
      </c>
      <c r="M95" s="213">
        <f t="shared" si="5"/>
        <v>1923.2318437500003</v>
      </c>
      <c r="N95" s="211">
        <f t="shared" si="6"/>
        <v>-0.42008991797021233</v>
      </c>
      <c r="O95" s="3"/>
      <c r="P95" s="80"/>
    </row>
    <row r="96" spans="2:16" x14ac:dyDescent="0.25">
      <c r="B96" s="43"/>
      <c r="C96" s="3"/>
      <c r="D96" s="3"/>
      <c r="E96" s="3"/>
      <c r="F96" s="112" t="s">
        <v>118</v>
      </c>
      <c r="G96" s="66">
        <v>410.227487</v>
      </c>
      <c r="H96" s="66">
        <v>456.221093</v>
      </c>
      <c r="I96" s="66">
        <v>5.9479220000000002</v>
      </c>
      <c r="J96" s="66">
        <v>185.86677399999999</v>
      </c>
      <c r="K96" s="66">
        <v>67.057191000000003</v>
      </c>
      <c r="L96" s="66">
        <v>280.008805</v>
      </c>
      <c r="M96" s="213">
        <f t="shared" si="5"/>
        <v>1405.3292719999999</v>
      </c>
      <c r="N96" s="211">
        <f t="shared" si="6"/>
        <v>-0.26928764383402237</v>
      </c>
      <c r="O96" s="3"/>
      <c r="P96" s="80"/>
    </row>
    <row r="97" spans="2:23" x14ac:dyDescent="0.25">
      <c r="B97" s="43"/>
      <c r="C97" s="3"/>
      <c r="D97" s="3"/>
      <c r="E97" s="3"/>
      <c r="F97" s="127" t="s">
        <v>121</v>
      </c>
      <c r="G97" s="3"/>
      <c r="H97" s="76"/>
      <c r="I97" s="3"/>
      <c r="J97" s="3"/>
      <c r="K97" s="3"/>
      <c r="L97" s="3"/>
      <c r="M97" s="3"/>
      <c r="N97" s="3"/>
      <c r="O97" s="3"/>
      <c r="P97" s="80"/>
    </row>
    <row r="98" spans="2:23" x14ac:dyDescent="0.25">
      <c r="B98" s="43"/>
      <c r="C98" s="3"/>
      <c r="D98" s="3"/>
      <c r="E98" s="3"/>
      <c r="F98" s="244" t="s">
        <v>163</v>
      </c>
      <c r="G98" s="244"/>
      <c r="H98" s="244"/>
      <c r="I98" s="244"/>
      <c r="J98" s="244"/>
      <c r="K98" s="244"/>
      <c r="L98" s="111"/>
      <c r="M98" s="111"/>
      <c r="N98" s="111"/>
      <c r="O98" s="74"/>
      <c r="P98" s="80"/>
      <c r="U98" s="37"/>
      <c r="V98" s="37"/>
      <c r="W98" s="37"/>
    </row>
    <row r="99" spans="2:23" x14ac:dyDescent="0.25"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8"/>
      <c r="U99" s="37"/>
      <c r="V99" s="37"/>
      <c r="W99" s="37"/>
    </row>
    <row r="100" spans="2:23" x14ac:dyDescent="0.25">
      <c r="U100" s="37"/>
      <c r="V100" s="37"/>
      <c r="W100" s="37"/>
    </row>
  </sheetData>
  <sortState ref="F105:L109">
    <sortCondition descending="1" ref="L105:L109"/>
  </sortState>
  <mergeCells count="36">
    <mergeCell ref="F98:K98"/>
    <mergeCell ref="F54:K54"/>
    <mergeCell ref="F84:L84"/>
    <mergeCell ref="B1:O2"/>
    <mergeCell ref="F18:H18"/>
    <mergeCell ref="F19:H19"/>
    <mergeCell ref="F20:H20"/>
    <mergeCell ref="F21:H21"/>
    <mergeCell ref="F8:L8"/>
    <mergeCell ref="F13:H13"/>
    <mergeCell ref="F14:H14"/>
    <mergeCell ref="F15:H15"/>
    <mergeCell ref="F16:H16"/>
    <mergeCell ref="F17:H17"/>
    <mergeCell ref="F9:H9"/>
    <mergeCell ref="F25:L25"/>
    <mergeCell ref="F22:H22"/>
    <mergeCell ref="F10:H10"/>
    <mergeCell ref="F11:H11"/>
    <mergeCell ref="F12:H12"/>
    <mergeCell ref="F23:L23"/>
    <mergeCell ref="F32:G32"/>
    <mergeCell ref="G78:K78"/>
    <mergeCell ref="G69:K69"/>
    <mergeCell ref="F27:G27"/>
    <mergeCell ref="F28:G28"/>
    <mergeCell ref="F30:G30"/>
    <mergeCell ref="F33:G33"/>
    <mergeCell ref="F34:L34"/>
    <mergeCell ref="F31:G31"/>
    <mergeCell ref="F58:K58"/>
    <mergeCell ref="F57:K57"/>
    <mergeCell ref="F40:K40"/>
    <mergeCell ref="F41:K41"/>
    <mergeCell ref="F63:K63"/>
    <mergeCell ref="F29:G29"/>
  </mergeCells>
  <conditionalFormatting sqref="H79:J79 H81:H83 G80:K80 H71:K75 H97">
    <cfRule type="expression" dxfId="3" priority="39">
      <formula>$D$32&lt;0</formula>
    </cfRule>
  </conditionalFormatting>
  <conditionalFormatting sqref="H76:I76 K76">
    <cfRule type="expression" dxfId="2" priority="9">
      <formula>$D$32&lt;0</formula>
    </cfRule>
  </conditionalFormatting>
  <conditionalFormatting sqref="J76">
    <cfRule type="expression" dxfId="1" priority="8">
      <formula>$D$32&lt;0</formula>
    </cfRule>
  </conditionalFormatting>
  <conditionalFormatting sqref="G86:L96">
    <cfRule type="expression" dxfId="0" priority="1">
      <formula>$D$32&lt;0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J118"/>
  <sheetViews>
    <sheetView zoomScale="85" zoomScaleNormal="85" workbookViewId="0">
      <selection activeCell="I5" sqref="I5"/>
    </sheetView>
  </sheetViews>
  <sheetFormatPr baseColWidth="10" defaultRowHeight="15" x14ac:dyDescent="0.25"/>
  <cols>
    <col min="1" max="1" width="1.85546875" style="1" customWidth="1"/>
    <col min="2" max="2" width="21.7109375" style="1" customWidth="1"/>
    <col min="3" max="6" width="11.42578125" style="1"/>
    <col min="7" max="7" width="8.28515625" style="1" customWidth="1"/>
    <col min="8" max="8" width="7.42578125" style="1" customWidth="1"/>
    <col min="9" max="14" width="11.42578125" style="1"/>
    <col min="15" max="15" width="4.7109375" style="1" customWidth="1"/>
    <col min="16" max="21" width="11.42578125" style="1"/>
    <col min="22" max="22" width="4.7109375" style="1" customWidth="1"/>
    <col min="23" max="28" width="11.42578125" style="1"/>
    <col min="29" max="29" width="4.7109375" style="1" customWidth="1"/>
    <col min="30" max="16384" width="11.42578125" style="1"/>
  </cols>
  <sheetData>
    <row r="2" spans="2:36" x14ac:dyDescent="0.25">
      <c r="B2" s="259" t="s">
        <v>40</v>
      </c>
      <c r="C2" s="259"/>
      <c r="D2" s="259"/>
      <c r="E2" s="259"/>
      <c r="F2" s="259"/>
      <c r="I2" s="259" t="s">
        <v>122</v>
      </c>
      <c r="J2" s="259"/>
      <c r="K2" s="259"/>
      <c r="L2" s="259"/>
      <c r="M2" s="259"/>
      <c r="N2" s="30"/>
      <c r="P2" s="259" t="s">
        <v>43</v>
      </c>
      <c r="Q2" s="259"/>
      <c r="R2" s="259"/>
      <c r="S2" s="259"/>
      <c r="T2" s="259"/>
      <c r="U2" s="30"/>
      <c r="W2" s="259" t="s">
        <v>44</v>
      </c>
      <c r="X2" s="259"/>
      <c r="Y2" s="259"/>
      <c r="Z2" s="259"/>
      <c r="AA2" s="259"/>
      <c r="AB2" s="30"/>
      <c r="AD2" s="259" t="s">
        <v>45</v>
      </c>
      <c r="AE2" s="259"/>
      <c r="AF2" s="259"/>
      <c r="AG2" s="259"/>
      <c r="AH2" s="259"/>
    </row>
    <row r="3" spans="2:36" x14ac:dyDescent="0.25">
      <c r="B3" s="97" t="s">
        <v>4</v>
      </c>
      <c r="C3" s="97" t="s">
        <v>38</v>
      </c>
      <c r="D3" s="97" t="s">
        <v>39</v>
      </c>
      <c r="E3" s="97" t="s">
        <v>2</v>
      </c>
      <c r="F3" s="97" t="s">
        <v>37</v>
      </c>
      <c r="I3" s="97" t="s">
        <v>4</v>
      </c>
      <c r="J3" s="97" t="s">
        <v>38</v>
      </c>
      <c r="K3" s="97" t="s">
        <v>39</v>
      </c>
      <c r="L3" s="97" t="s">
        <v>2</v>
      </c>
      <c r="M3" s="97" t="s">
        <v>37</v>
      </c>
      <c r="N3" s="31"/>
      <c r="P3" s="97" t="s">
        <v>4</v>
      </c>
      <c r="Q3" s="97" t="s">
        <v>38</v>
      </c>
      <c r="R3" s="97" t="s">
        <v>39</v>
      </c>
      <c r="S3" s="97" t="s">
        <v>2</v>
      </c>
      <c r="T3" s="97" t="s">
        <v>37</v>
      </c>
      <c r="U3" s="31"/>
      <c r="W3" s="97" t="s">
        <v>4</v>
      </c>
      <c r="X3" s="97" t="s">
        <v>38</v>
      </c>
      <c r="Y3" s="97" t="s">
        <v>39</v>
      </c>
      <c r="Z3" s="97" t="s">
        <v>2</v>
      </c>
      <c r="AA3" s="97" t="s">
        <v>37</v>
      </c>
      <c r="AB3" s="31"/>
      <c r="AD3" s="97" t="s">
        <v>4</v>
      </c>
      <c r="AE3" s="97" t="s">
        <v>38</v>
      </c>
      <c r="AF3" s="97" t="s">
        <v>39</v>
      </c>
      <c r="AG3" s="97" t="s">
        <v>2</v>
      </c>
      <c r="AH3" s="97" t="s">
        <v>37</v>
      </c>
    </row>
    <row r="4" spans="2:36" x14ac:dyDescent="0.25">
      <c r="B4" s="92" t="s">
        <v>73</v>
      </c>
      <c r="C4" s="93">
        <v>344336.99286699994</v>
      </c>
      <c r="D4" s="93">
        <v>336594.87084500003</v>
      </c>
      <c r="E4" s="32">
        <f>+D4/C4-1</f>
        <v>-2.2484142518460981E-2</v>
      </c>
      <c r="F4" s="32">
        <f>+D4/D$9</f>
        <v>0.45352925502812164</v>
      </c>
      <c r="I4" s="92" t="s">
        <v>73</v>
      </c>
      <c r="J4" s="93">
        <v>9.7244369321539992</v>
      </c>
      <c r="K4" s="93">
        <v>12.478353885602999</v>
      </c>
      <c r="L4" s="32">
        <f>+K4/J4-1</f>
        <v>0.28319551791663455</v>
      </c>
      <c r="M4" s="32">
        <f>+K4/K$10</f>
        <v>0.42989007229837506</v>
      </c>
      <c r="N4" s="32"/>
      <c r="P4" s="187" t="s">
        <v>73</v>
      </c>
      <c r="Q4" s="188">
        <v>189.71220269900002</v>
      </c>
      <c r="R4" s="188">
        <v>156.52131342000001</v>
      </c>
      <c r="S4" s="161">
        <f>+R4/Q4-1</f>
        <v>-0.17495389757116009</v>
      </c>
      <c r="T4" s="164">
        <f>+R4/R$9</f>
        <v>0.55362698562981816</v>
      </c>
      <c r="U4" s="32"/>
      <c r="W4" s="92" t="s">
        <v>73</v>
      </c>
      <c r="X4" s="93">
        <v>12721.031906</v>
      </c>
      <c r="Y4" s="93">
        <v>11714.750284000002</v>
      </c>
      <c r="Z4" s="32">
        <f>+Y4/X4-1</f>
        <v>-7.9103773140084321E-2</v>
      </c>
      <c r="AA4" s="32">
        <f>+Y4/Y$7</f>
        <v>0.91433029801929788</v>
      </c>
      <c r="AB4" s="32"/>
      <c r="AD4" s="92" t="s">
        <v>76</v>
      </c>
      <c r="AE4" s="93">
        <v>2582.0300569999999</v>
      </c>
      <c r="AF4" s="93">
        <v>2501.9998270000001</v>
      </c>
      <c r="AG4" s="32">
        <f>+AF4/AE4-1</f>
        <v>-3.0995080705212619E-2</v>
      </c>
      <c r="AH4" s="32">
        <f>+AF4/AF$8</f>
        <v>0.17320481904633545</v>
      </c>
    </row>
    <row r="5" spans="2:36" x14ac:dyDescent="0.25">
      <c r="B5" s="92" t="s">
        <v>74</v>
      </c>
      <c r="C5" s="93">
        <v>235941.685234</v>
      </c>
      <c r="D5" s="93">
        <v>205951.43310600001</v>
      </c>
      <c r="E5" s="32">
        <f t="shared" ref="E5:E10" si="0">+D5/C5-1</f>
        <v>-0.12710874764777802</v>
      </c>
      <c r="F5" s="32">
        <f t="shared" ref="F5:F8" si="1">+D5/D$9</f>
        <v>0.27749977233476819</v>
      </c>
      <c r="I5" s="92" t="s">
        <v>74</v>
      </c>
      <c r="J5" s="93">
        <v>2.0868048487949999</v>
      </c>
      <c r="K5" s="93">
        <v>2.4490535296159996</v>
      </c>
      <c r="L5" s="32">
        <f t="shared" ref="L5:L10" si="2">+K5/J5-1</f>
        <v>0.17359010883560866</v>
      </c>
      <c r="M5" s="32">
        <f t="shared" ref="M5:M10" si="3">+K5/K$10</f>
        <v>8.4372010007178644E-2</v>
      </c>
      <c r="N5" s="32"/>
      <c r="P5" s="187" t="s">
        <v>74</v>
      </c>
      <c r="Q5" s="188">
        <v>32.195016203999998</v>
      </c>
      <c r="R5" s="188">
        <v>27.497705370999999</v>
      </c>
      <c r="S5" s="161">
        <f t="shared" ref="S5:S10" si="4">+R5/Q5-1</f>
        <v>-0.1459018005531052</v>
      </c>
      <c r="T5" s="164">
        <f t="shared" ref="T5:T8" si="5">+R5/R$9</f>
        <v>9.7261333959253377E-2</v>
      </c>
      <c r="U5" s="32"/>
      <c r="W5" s="92" t="s">
        <v>74</v>
      </c>
      <c r="X5" s="93">
        <v>6.8383580000000004</v>
      </c>
      <c r="Y5" s="93">
        <v>12.127495</v>
      </c>
      <c r="Z5" s="32">
        <f t="shared" ref="Z5:Z6" si="6">+Y5/X5-1</f>
        <v>0.77345131682196211</v>
      </c>
      <c r="AA5" s="32">
        <f t="shared" ref="AA5:AA6" si="7">+Y5/Y$7</f>
        <v>9.4654481305694242E-4</v>
      </c>
      <c r="AB5" s="32"/>
      <c r="AD5" s="92" t="s">
        <v>78</v>
      </c>
      <c r="AE5" s="93">
        <v>4467.1525769999998</v>
      </c>
      <c r="AF5" s="93">
        <v>3022.7174210000003</v>
      </c>
      <c r="AG5" s="32">
        <f t="shared" ref="AG5:AG7" si="8">+AF5/AE5-1</f>
        <v>-0.32334582960898939</v>
      </c>
      <c r="AH5" s="32">
        <f>+AF5/AF$8</f>
        <v>0.20925230221149443</v>
      </c>
    </row>
    <row r="6" spans="2:36" x14ac:dyDescent="0.25">
      <c r="B6" s="92" t="s">
        <v>76</v>
      </c>
      <c r="C6" s="93">
        <v>115899.205877</v>
      </c>
      <c r="D6" s="93">
        <v>102724.319554</v>
      </c>
      <c r="E6" s="32">
        <f t="shared" si="0"/>
        <v>-0.11367538045931114</v>
      </c>
      <c r="F6" s="32">
        <f t="shared" si="1"/>
        <v>0.13841115286052608</v>
      </c>
      <c r="I6" s="92" t="s">
        <v>75</v>
      </c>
      <c r="J6" s="93">
        <v>12.35770697342431</v>
      </c>
      <c r="K6" s="93">
        <v>9.0237730258960021</v>
      </c>
      <c r="L6" s="32">
        <f t="shared" si="2"/>
        <v>-0.26978580692178999</v>
      </c>
      <c r="M6" s="32">
        <f t="shared" si="3"/>
        <v>0.31087677702282929</v>
      </c>
      <c r="N6" s="29"/>
      <c r="P6" s="187" t="s">
        <v>76</v>
      </c>
      <c r="Q6" s="188">
        <v>58.698682219000005</v>
      </c>
      <c r="R6" s="188">
        <v>60.704296228000004</v>
      </c>
      <c r="S6" s="161">
        <f t="shared" si="4"/>
        <v>3.4167956301254243E-2</v>
      </c>
      <c r="T6" s="164">
        <f>+R6/R$9</f>
        <v>0.21471540074102693</v>
      </c>
      <c r="U6" s="29"/>
      <c r="W6" s="92" t="s">
        <v>77</v>
      </c>
      <c r="X6" s="93">
        <v>656.61701200000005</v>
      </c>
      <c r="Y6" s="93">
        <v>1085.505568</v>
      </c>
      <c r="Z6" s="32">
        <f t="shared" si="6"/>
        <v>0.65317917166605488</v>
      </c>
      <c r="AA6" s="32">
        <f t="shared" si="7"/>
        <v>8.47231571676451E-2</v>
      </c>
      <c r="AB6" s="32"/>
      <c r="AD6" s="92" t="s">
        <v>73</v>
      </c>
      <c r="AE6" s="93">
        <v>5829.4532920000001</v>
      </c>
      <c r="AF6" s="93">
        <v>8583.0554370000009</v>
      </c>
      <c r="AG6" s="32">
        <f t="shared" si="8"/>
        <v>0.47236027240820033</v>
      </c>
      <c r="AH6" s="32">
        <f>+AF6/AF$8</f>
        <v>0.59417532638792259</v>
      </c>
    </row>
    <row r="7" spans="2:36" x14ac:dyDescent="0.25">
      <c r="B7" s="92" t="s">
        <v>77</v>
      </c>
      <c r="C7" s="93">
        <v>2198.8132049999999</v>
      </c>
      <c r="D7" s="93">
        <v>2645.873615</v>
      </c>
      <c r="E7" s="32">
        <f t="shared" si="0"/>
        <v>0.20331895814678802</v>
      </c>
      <c r="F7" s="32">
        <f t="shared" si="1"/>
        <v>3.5650605325536805E-3</v>
      </c>
      <c r="I7" s="92" t="s">
        <v>76</v>
      </c>
      <c r="J7" s="93">
        <v>0.63188348511600001</v>
      </c>
      <c r="K7" s="93">
        <v>0.42964043722399997</v>
      </c>
      <c r="L7" s="32">
        <f t="shared" si="2"/>
        <v>-0.3200638292593968</v>
      </c>
      <c r="M7" s="32">
        <f t="shared" si="3"/>
        <v>1.4801484259364355E-2</v>
      </c>
      <c r="N7" s="29"/>
      <c r="P7" s="187" t="s">
        <v>77</v>
      </c>
      <c r="Q7" s="188">
        <v>1.178999262</v>
      </c>
      <c r="R7" s="188">
        <v>0.67676981899999999</v>
      </c>
      <c r="S7" s="161">
        <f t="shared" si="4"/>
        <v>-0.42597943797525473</v>
      </c>
      <c r="T7" s="164">
        <f>+R7/R$9</f>
        <v>2.393782844466803E-3</v>
      </c>
      <c r="U7" s="29"/>
      <c r="W7" s="98" t="s">
        <v>147</v>
      </c>
      <c r="X7" s="95">
        <f>SUM(X4:X6)</f>
        <v>13384.487276000002</v>
      </c>
      <c r="Y7" s="95">
        <f>SUM(Y4:Y6)</f>
        <v>12812.383347000003</v>
      </c>
      <c r="Z7" s="22">
        <f t="shared" ref="Z7:Z8" si="9">+Y7/X7-1</f>
        <v>-4.274380610946904E-2</v>
      </c>
      <c r="AA7" s="22">
        <f>SUM(AA4:AA6)</f>
        <v>0.99999999999999989</v>
      </c>
      <c r="AB7" s="32"/>
      <c r="AD7" s="92" t="s">
        <v>74</v>
      </c>
      <c r="AE7" s="93">
        <v>55.260719999999999</v>
      </c>
      <c r="AF7" s="93">
        <v>337.55187799999999</v>
      </c>
      <c r="AG7" s="32">
        <f t="shared" si="8"/>
        <v>5.1083510674489947</v>
      </c>
      <c r="AH7" s="32">
        <f>+AF7/AF$8</f>
        <v>2.3367552354247503E-2</v>
      </c>
    </row>
    <row r="8" spans="2:36" x14ac:dyDescent="0.25">
      <c r="B8" s="92" t="s">
        <v>78</v>
      </c>
      <c r="C8" s="93">
        <v>91328.689309000009</v>
      </c>
      <c r="D8" s="93">
        <v>94251.438274000015</v>
      </c>
      <c r="E8" s="32">
        <f t="shared" si="0"/>
        <v>3.2002528308615386E-2</v>
      </c>
      <c r="F8" s="32">
        <f t="shared" si="1"/>
        <v>0.1269947592440302</v>
      </c>
      <c r="I8" s="92" t="s">
        <v>77</v>
      </c>
      <c r="J8" s="93">
        <v>3.0890108656229991</v>
      </c>
      <c r="K8" s="93">
        <v>2.5139596459250004</v>
      </c>
      <c r="L8" s="32">
        <f t="shared" si="2"/>
        <v>-0.18616030979289577</v>
      </c>
      <c r="M8" s="32">
        <f t="shared" si="3"/>
        <v>8.660808179104397E-2</v>
      </c>
      <c r="P8" s="187" t="s">
        <v>78</v>
      </c>
      <c r="Q8" s="188">
        <v>34.558225796999999</v>
      </c>
      <c r="R8" s="188">
        <v>37.319720161999996</v>
      </c>
      <c r="S8" s="161">
        <f t="shared" si="4"/>
        <v>7.9908453090775433E-2</v>
      </c>
      <c r="T8" s="164">
        <f t="shared" si="5"/>
        <v>0.13200249682543461</v>
      </c>
      <c r="W8" s="94" t="s">
        <v>36</v>
      </c>
      <c r="X8" s="95">
        <v>208737.47824600001</v>
      </c>
      <c r="Y8" s="95">
        <v>201999.18120200001</v>
      </c>
      <c r="Z8" s="22">
        <f t="shared" si="9"/>
        <v>-3.2281203646902457E-2</v>
      </c>
      <c r="AA8" s="147">
        <f>+Y7/Y8</f>
        <v>6.3427897433839434E-2</v>
      </c>
      <c r="AB8" s="32"/>
      <c r="AD8" s="98" t="s">
        <v>147</v>
      </c>
      <c r="AE8" s="95">
        <f>SUM(AE4:AE7)</f>
        <v>12933.896645999999</v>
      </c>
      <c r="AF8" s="95">
        <f>SUM(AF4:AF7)</f>
        <v>14445.324563000002</v>
      </c>
      <c r="AG8" s="22">
        <f>+AF8/AE8-1</f>
        <v>0.11685789351559683</v>
      </c>
      <c r="AH8" s="22">
        <f>SUM(AH4:AH7)</f>
        <v>0.99999999999999989</v>
      </c>
    </row>
    <row r="9" spans="2:36" x14ac:dyDescent="0.25">
      <c r="B9" s="98" t="s">
        <v>147</v>
      </c>
      <c r="C9" s="99">
        <f>SUM(C4:C8)</f>
        <v>789705.38649199996</v>
      </c>
      <c r="D9" s="99">
        <f>SUM(D4:D8)</f>
        <v>742167.93539400026</v>
      </c>
      <c r="E9" s="100">
        <f t="shared" si="0"/>
        <v>-6.0196437698327943E-2</v>
      </c>
      <c r="F9" s="100">
        <f>SUM(F4:F8)</f>
        <v>0.99999999999999978</v>
      </c>
      <c r="I9" s="92" t="s">
        <v>78</v>
      </c>
      <c r="J9" s="93">
        <v>2.4871476255</v>
      </c>
      <c r="K9" s="93">
        <v>2.1320677090259998</v>
      </c>
      <c r="L9" s="32">
        <f t="shared" si="2"/>
        <v>-0.14276591901239366</v>
      </c>
      <c r="M9" s="32">
        <f t="shared" si="3"/>
        <v>7.3451574621208687E-2</v>
      </c>
      <c r="P9" s="98" t="s">
        <v>147</v>
      </c>
      <c r="Q9" s="95">
        <v>316.343126181</v>
      </c>
      <c r="R9" s="95">
        <v>282.71980500000006</v>
      </c>
      <c r="S9" s="22">
        <f t="shared" si="4"/>
        <v>-0.1062875036575377</v>
      </c>
      <c r="T9" s="22">
        <f>SUM(T4:T8)</f>
        <v>0.99999999999999989</v>
      </c>
      <c r="AB9" s="32"/>
      <c r="AD9" s="94" t="s">
        <v>36</v>
      </c>
      <c r="AE9" s="95">
        <v>17078.906509999997</v>
      </c>
      <c r="AF9" s="95">
        <v>18272.847294999996</v>
      </c>
      <c r="AG9" s="22">
        <f>+AF9/AE9-1</f>
        <v>6.9907331848261256E-2</v>
      </c>
      <c r="AH9" s="147">
        <f>+AF8/AF9</f>
        <v>0.79053495767748683</v>
      </c>
    </row>
    <row r="10" spans="2:36" x14ac:dyDescent="0.25">
      <c r="B10" s="98" t="s">
        <v>36</v>
      </c>
      <c r="C10" s="99">
        <v>1525510.5925740004</v>
      </c>
      <c r="D10" s="99">
        <v>1590181.9380639994</v>
      </c>
      <c r="E10" s="100">
        <f t="shared" si="0"/>
        <v>4.2393245779354993E-2</v>
      </c>
      <c r="F10" s="147">
        <f>+D9/D10</f>
        <v>0.46671888142407675</v>
      </c>
      <c r="I10" s="98" t="s">
        <v>147</v>
      </c>
      <c r="J10" s="99">
        <f>SUM(J4:J9)</f>
        <v>30.376990730612309</v>
      </c>
      <c r="K10" s="99">
        <f>SUM(K4:K9)</f>
        <v>29.02684823329</v>
      </c>
      <c r="L10" s="100">
        <f t="shared" si="2"/>
        <v>-4.4446222777482336E-2</v>
      </c>
      <c r="M10" s="100">
        <f t="shared" si="3"/>
        <v>1</v>
      </c>
      <c r="P10" s="94" t="s">
        <v>36</v>
      </c>
      <c r="Q10" s="95">
        <v>2909.4339160250001</v>
      </c>
      <c r="R10" s="95">
        <v>2889.9947983100001</v>
      </c>
      <c r="S10" s="22">
        <f t="shared" si="4"/>
        <v>-6.6814089187351433E-3</v>
      </c>
      <c r="T10" s="22">
        <f>+R9/R10</f>
        <v>9.7827098223611977E-2</v>
      </c>
      <c r="AB10" s="32"/>
      <c r="AD10" s="23"/>
      <c r="AE10" s="23"/>
      <c r="AF10" s="23"/>
      <c r="AG10" s="23"/>
      <c r="AH10" s="23"/>
    </row>
    <row r="11" spans="2:36" x14ac:dyDescent="0.25">
      <c r="I11" s="98" t="s">
        <v>36</v>
      </c>
      <c r="J11" s="99">
        <v>102.18889448525638</v>
      </c>
      <c r="K11" s="99">
        <v>98.66472504366773</v>
      </c>
      <c r="L11" s="100">
        <f>+K11/J11-1</f>
        <v>-3.4486814436544444E-2</v>
      </c>
      <c r="M11" s="148">
        <f>+K10/K11</f>
        <v>0.29419681877634679</v>
      </c>
      <c r="AD11" s="23"/>
      <c r="AE11" s="23"/>
      <c r="AF11" s="23"/>
      <c r="AG11" s="23"/>
      <c r="AH11" s="23"/>
    </row>
    <row r="12" spans="2:36" x14ac:dyDescent="0.25">
      <c r="AD12" s="23"/>
      <c r="AE12" s="23"/>
      <c r="AF12" s="23"/>
      <c r="AG12" s="23"/>
      <c r="AH12" s="23"/>
    </row>
    <row r="13" spans="2:36" x14ac:dyDescent="0.25">
      <c r="I13" s="23"/>
      <c r="J13" s="23"/>
      <c r="K13" s="23"/>
      <c r="L13" s="23"/>
      <c r="M13" s="23"/>
      <c r="N13" s="23"/>
      <c r="AD13" s="23"/>
      <c r="AE13" s="23"/>
      <c r="AF13" s="23"/>
      <c r="AG13" s="23"/>
      <c r="AH13" s="23"/>
    </row>
    <row r="14" spans="2:36" x14ac:dyDescent="0.25">
      <c r="B14" s="101" t="s">
        <v>42</v>
      </c>
      <c r="C14" s="102">
        <v>2016</v>
      </c>
      <c r="D14" s="102">
        <v>2017</v>
      </c>
      <c r="E14" s="102" t="s">
        <v>50</v>
      </c>
      <c r="F14" s="102" t="s">
        <v>51</v>
      </c>
      <c r="G14" s="102" t="s">
        <v>47</v>
      </c>
      <c r="I14" s="101" t="s">
        <v>41</v>
      </c>
      <c r="J14" s="102">
        <v>2016</v>
      </c>
      <c r="K14" s="102">
        <v>2017</v>
      </c>
      <c r="L14" s="102" t="s">
        <v>50</v>
      </c>
      <c r="M14" s="102" t="s">
        <v>51</v>
      </c>
      <c r="N14" s="102" t="s">
        <v>47</v>
      </c>
      <c r="P14" s="101" t="s">
        <v>43</v>
      </c>
      <c r="Q14" s="102">
        <v>2016</v>
      </c>
      <c r="R14" s="102">
        <v>2017</v>
      </c>
      <c r="S14" s="102" t="s">
        <v>50</v>
      </c>
      <c r="T14" s="102" t="s">
        <v>51</v>
      </c>
      <c r="U14" s="102" t="s">
        <v>47</v>
      </c>
      <c r="W14" s="101" t="s">
        <v>44</v>
      </c>
      <c r="X14" s="102">
        <v>2016</v>
      </c>
      <c r="Y14" s="102">
        <v>2017</v>
      </c>
      <c r="Z14" s="102" t="s">
        <v>50</v>
      </c>
      <c r="AA14" s="102" t="s">
        <v>51</v>
      </c>
      <c r="AB14" s="102" t="s">
        <v>47</v>
      </c>
      <c r="AD14" s="101" t="s">
        <v>159</v>
      </c>
      <c r="AE14" s="102" t="s">
        <v>160</v>
      </c>
      <c r="AF14" s="102">
        <v>2016</v>
      </c>
      <c r="AG14" s="102">
        <v>2017</v>
      </c>
      <c r="AH14" s="102" t="s">
        <v>50</v>
      </c>
      <c r="AI14" s="102" t="s">
        <v>51</v>
      </c>
      <c r="AJ14" s="102" t="s">
        <v>47</v>
      </c>
    </row>
    <row r="15" spans="2:36" x14ac:dyDescent="0.25">
      <c r="B15" s="183" t="s">
        <v>73</v>
      </c>
      <c r="C15" s="177">
        <v>344336.99286699999</v>
      </c>
      <c r="D15" s="177">
        <v>336594.87084500003</v>
      </c>
      <c r="E15" s="178">
        <f t="shared" ref="E15" si="10">+D15-C15</f>
        <v>-7742.1220219999668</v>
      </c>
      <c r="F15" s="169">
        <f t="shared" ref="F15" si="11">+D15/C15-1</f>
        <v>-2.2484142518461092E-2</v>
      </c>
      <c r="G15" s="169">
        <f>+D15/D$30</f>
        <v>0.45352925502812164</v>
      </c>
      <c r="I15" s="23" t="s">
        <v>123</v>
      </c>
      <c r="J15" s="25">
        <v>3.8978593443560001</v>
      </c>
      <c r="K15" s="215">
        <v>4.43693461306</v>
      </c>
      <c r="L15" s="33">
        <f t="shared" ref="L15:L41" si="12">+K15-J15</f>
        <v>0.53907526870399991</v>
      </c>
      <c r="M15" s="164">
        <f t="shared" ref="M15:M41" si="13">+K15/J15-1</f>
        <v>0.1383003390013462</v>
      </c>
      <c r="N15" s="164">
        <f t="shared" ref="N15" si="14">+K15/K$41</f>
        <v>0.10146608283209058</v>
      </c>
      <c r="P15" s="192" t="s">
        <v>73</v>
      </c>
      <c r="Q15" s="193">
        <v>189.71220269900002</v>
      </c>
      <c r="R15" s="193">
        <v>156.52131342000001</v>
      </c>
      <c r="S15" s="194">
        <f t="shared" ref="S15:S43" si="15">+R15-Q15</f>
        <v>-33.190889279000004</v>
      </c>
      <c r="T15" s="195">
        <f t="shared" ref="T15:T43" si="16">+R15/Q15-1</f>
        <v>-0.17495389757116009</v>
      </c>
      <c r="U15" s="195">
        <f>+R15/R$43</f>
        <v>0.55362698562981827</v>
      </c>
      <c r="W15" s="184" t="s">
        <v>73</v>
      </c>
      <c r="X15" s="185">
        <v>12721.031906</v>
      </c>
      <c r="Y15" s="185">
        <v>11714.750284000002</v>
      </c>
      <c r="Z15" s="186">
        <f t="shared" ref="Z15" si="17">+Y15-X15</f>
        <v>-1006.2816219999986</v>
      </c>
      <c r="AA15" s="169">
        <f t="shared" ref="AA15" si="18">+Y15/X15-1</f>
        <v>-7.9103773140084321E-2</v>
      </c>
      <c r="AB15" s="169">
        <f t="shared" ref="AB15:AB25" si="19">+Y15/Y$25</f>
        <v>0.91433029801929788</v>
      </c>
      <c r="AD15" s="23" t="s">
        <v>153</v>
      </c>
      <c r="AE15" s="23" t="s">
        <v>76</v>
      </c>
      <c r="AF15" s="28">
        <v>2582.0300569999999</v>
      </c>
      <c r="AG15" s="219">
        <v>2501.9998270000001</v>
      </c>
      <c r="AH15" s="106">
        <f t="shared" ref="AH15:AH19" si="20">+AG15-AF15</f>
        <v>-80.030229999999847</v>
      </c>
      <c r="AI15" s="164">
        <f t="shared" ref="AI15:AI19" si="21">+AG15/AF15-1</f>
        <v>-3.0995080705212619E-2</v>
      </c>
      <c r="AJ15" s="164">
        <f>+AG15/AG$19</f>
        <v>0.17320481904633545</v>
      </c>
    </row>
    <row r="16" spans="2:36" x14ac:dyDescent="0.25">
      <c r="B16" s="24" t="s">
        <v>151</v>
      </c>
      <c r="C16" s="25">
        <v>343090.64175299997</v>
      </c>
      <c r="D16" s="215">
        <v>335648.92404700001</v>
      </c>
      <c r="E16" s="33">
        <f t="shared" ref="E16:E30" si="22">+D16-C16</f>
        <v>-7441.7177059999667</v>
      </c>
      <c r="F16" s="164">
        <f t="shared" ref="F16:F30" si="23">+D16/C16-1</f>
        <v>-2.1690238089785763E-2</v>
      </c>
      <c r="G16" s="164">
        <f t="shared" ref="G16:G30" si="24">+D16/D$30</f>
        <v>0.45225468258583756</v>
      </c>
      <c r="I16" s="24" t="s">
        <v>124</v>
      </c>
      <c r="J16" s="25">
        <v>0.95370177011299995</v>
      </c>
      <c r="K16" s="25">
        <v>1.7632978389580001</v>
      </c>
      <c r="L16" s="33">
        <f t="shared" si="12"/>
        <v>0.80959606884500013</v>
      </c>
      <c r="M16" s="164">
        <f t="shared" si="13"/>
        <v>0.84889856998910118</v>
      </c>
      <c r="N16" s="164">
        <f>+K16/K$41</f>
        <v>4.032399397068584E-2</v>
      </c>
      <c r="P16" s="189" t="s">
        <v>130</v>
      </c>
      <c r="Q16" s="25">
        <v>135.08071769899999</v>
      </c>
      <c r="R16" s="215">
        <v>93.045801495000006</v>
      </c>
      <c r="S16" s="190">
        <f t="shared" si="15"/>
        <v>-42.034916203999984</v>
      </c>
      <c r="T16" s="162">
        <f t="shared" si="16"/>
        <v>-0.3111836901671361</v>
      </c>
      <c r="U16" s="162">
        <f t="shared" ref="U16:U43" si="25">+R16/R$43</f>
        <v>0.32910959844146753</v>
      </c>
      <c r="W16" s="27" t="s">
        <v>156</v>
      </c>
      <c r="X16" s="28">
        <v>1370.836466</v>
      </c>
      <c r="Y16" s="219">
        <v>1104.625855</v>
      </c>
      <c r="Z16" s="106">
        <f t="shared" ref="Z16:Z25" si="26">+Y16-X16</f>
        <v>-266.21061099999997</v>
      </c>
      <c r="AA16" s="164">
        <f t="shared" ref="AA16:AA25" si="27">+Y16/X16-1</f>
        <v>-0.19419574661358618</v>
      </c>
      <c r="AB16" s="164">
        <f t="shared" si="19"/>
        <v>8.6215485837663933E-2</v>
      </c>
      <c r="AD16" s="23" t="s">
        <v>153</v>
      </c>
      <c r="AE16" s="23" t="s">
        <v>78</v>
      </c>
      <c r="AF16" s="28">
        <v>4467.1525769999998</v>
      </c>
      <c r="AG16" s="219">
        <v>3022.7174210000003</v>
      </c>
      <c r="AH16" s="106">
        <f t="shared" si="20"/>
        <v>-1444.4351559999996</v>
      </c>
      <c r="AI16" s="164">
        <f t="shared" si="21"/>
        <v>-0.32334582960898939</v>
      </c>
      <c r="AJ16" s="164">
        <f>+AG16/AG$19</f>
        <v>0.20925230221149443</v>
      </c>
    </row>
    <row r="17" spans="2:36" s="23" customFormat="1" x14ac:dyDescent="0.25">
      <c r="B17" s="24" t="s">
        <v>148</v>
      </c>
      <c r="C17" s="25">
        <v>702.55787599999996</v>
      </c>
      <c r="D17" s="25">
        <v>506.09275100000002</v>
      </c>
      <c r="E17" s="33">
        <f t="shared" si="22"/>
        <v>-196.46512499999994</v>
      </c>
      <c r="F17" s="164">
        <f t="shared" si="23"/>
        <v>-0.27964261979179628</v>
      </c>
      <c r="G17" s="164">
        <f t="shared" si="24"/>
        <v>6.8191136650403361E-4</v>
      </c>
      <c r="I17" s="24" t="s">
        <v>125</v>
      </c>
      <c r="J17" s="25">
        <v>0</v>
      </c>
      <c r="K17" s="25">
        <v>1.5835038166759998</v>
      </c>
      <c r="L17" s="33">
        <f t="shared" si="12"/>
        <v>1.5835038166759998</v>
      </c>
      <c r="M17" s="164" t="e">
        <f t="shared" si="13"/>
        <v>#DIV/0!</v>
      </c>
      <c r="N17" s="164">
        <f t="shared" ref="N17:N40" si="28">+K17/K$41</f>
        <v>3.6212372604014713E-2</v>
      </c>
      <c r="O17" s="26"/>
      <c r="P17" s="189" t="s">
        <v>123</v>
      </c>
      <c r="Q17" s="25">
        <v>12.689120333</v>
      </c>
      <c r="R17" s="215">
        <v>30.349728488</v>
      </c>
      <c r="S17" s="190">
        <f t="shared" si="15"/>
        <v>17.660608154999998</v>
      </c>
      <c r="T17" s="162">
        <f t="shared" si="16"/>
        <v>1.391791368631826</v>
      </c>
      <c r="U17" s="162">
        <f t="shared" si="25"/>
        <v>0.10734914198175823</v>
      </c>
      <c r="V17" s="26"/>
      <c r="W17" s="27" t="s">
        <v>123</v>
      </c>
      <c r="X17" s="28">
        <v>0</v>
      </c>
      <c r="Y17" s="28">
        <v>850.64480000000003</v>
      </c>
      <c r="Z17" s="106">
        <f t="shared" si="26"/>
        <v>850.64480000000003</v>
      </c>
      <c r="AA17" s="164" t="e">
        <f t="shared" si="27"/>
        <v>#DIV/0!</v>
      </c>
      <c r="AB17" s="164">
        <f t="shared" si="19"/>
        <v>6.6392393746100092E-2</v>
      </c>
      <c r="AC17" s="1"/>
      <c r="AD17" s="23" t="s">
        <v>151</v>
      </c>
      <c r="AE17" s="23" t="s">
        <v>73</v>
      </c>
      <c r="AF17" s="28">
        <v>5829.4532920000001</v>
      </c>
      <c r="AG17" s="219">
        <v>8583.0554370000009</v>
      </c>
      <c r="AH17" s="106">
        <f t="shared" si="20"/>
        <v>2753.6021450000007</v>
      </c>
      <c r="AI17" s="164">
        <f t="shared" si="21"/>
        <v>0.47236027240820033</v>
      </c>
      <c r="AJ17" s="164">
        <f>+AG17/AG$19</f>
        <v>0.59417532638792259</v>
      </c>
    </row>
    <row r="18" spans="2:36" s="23" customFormat="1" ht="11.25" x14ac:dyDescent="0.2">
      <c r="B18" s="24" t="s">
        <v>126</v>
      </c>
      <c r="C18" s="25">
        <v>504.24568199999999</v>
      </c>
      <c r="D18" s="25">
        <v>288.12973399999998</v>
      </c>
      <c r="E18" s="33">
        <f t="shared" si="22"/>
        <v>-216.115948</v>
      </c>
      <c r="F18" s="164">
        <f t="shared" si="23"/>
        <v>-0.42859256056058803</v>
      </c>
      <c r="G18" s="164">
        <f t="shared" si="24"/>
        <v>3.8822713870956764E-4</v>
      </c>
      <c r="I18" s="24" t="s">
        <v>126</v>
      </c>
      <c r="J18" s="25">
        <v>0.89833518944300006</v>
      </c>
      <c r="K18" s="25">
        <v>0.84808632893899993</v>
      </c>
      <c r="L18" s="33">
        <f t="shared" si="12"/>
        <v>-5.0248860504000126E-2</v>
      </c>
      <c r="M18" s="164">
        <f t="shared" si="13"/>
        <v>-5.5935536194631541E-2</v>
      </c>
      <c r="N18" s="164">
        <f t="shared" si="28"/>
        <v>1.9394470553520532E-2</v>
      </c>
      <c r="O18" s="26"/>
      <c r="P18" s="189" t="s">
        <v>148</v>
      </c>
      <c r="Q18" s="25">
        <v>28.635220552</v>
      </c>
      <c r="R18" s="25">
        <v>21.010198470999999</v>
      </c>
      <c r="S18" s="190">
        <f t="shared" si="15"/>
        <v>-7.6250220810000009</v>
      </c>
      <c r="T18" s="162">
        <f t="shared" si="16"/>
        <v>-0.26628124156241006</v>
      </c>
      <c r="U18" s="162">
        <f t="shared" si="25"/>
        <v>7.4314561977714994E-2</v>
      </c>
      <c r="V18" s="26"/>
      <c r="W18" s="27" t="s">
        <v>130</v>
      </c>
      <c r="X18" s="28">
        <v>619.97370000000001</v>
      </c>
      <c r="Y18" s="28">
        <v>483.91523000000001</v>
      </c>
      <c r="Z18" s="106">
        <f t="shared" si="26"/>
        <v>-136.05847</v>
      </c>
      <c r="AA18" s="164">
        <f t="shared" si="27"/>
        <v>-0.21945845444734191</v>
      </c>
      <c r="AB18" s="164">
        <f t="shared" si="19"/>
        <v>3.7769337436606432E-2</v>
      </c>
      <c r="AC18" s="26"/>
      <c r="AD18" s="23" t="s">
        <v>152</v>
      </c>
      <c r="AE18" s="23" t="s">
        <v>74</v>
      </c>
      <c r="AF18" s="200">
        <v>55.260719999999999</v>
      </c>
      <c r="AG18" s="200">
        <v>337.55187799999999</v>
      </c>
      <c r="AH18" s="201">
        <f t="shared" si="20"/>
        <v>282.291158</v>
      </c>
      <c r="AI18" s="163">
        <f t="shared" si="21"/>
        <v>5.1083510674489947</v>
      </c>
      <c r="AJ18" s="163">
        <f>+AG18/AG$19</f>
        <v>2.3367552354247503E-2</v>
      </c>
    </row>
    <row r="19" spans="2:36" s="23" customFormat="1" ht="11.25" x14ac:dyDescent="0.2">
      <c r="B19" s="24" t="s">
        <v>150</v>
      </c>
      <c r="C19" s="25">
        <v>13.874056</v>
      </c>
      <c r="D19" s="25">
        <v>111.104313</v>
      </c>
      <c r="E19" s="33">
        <f t="shared" si="22"/>
        <v>97.230257000000009</v>
      </c>
      <c r="F19" s="164">
        <f t="shared" si="23"/>
        <v>7.0080628909094802</v>
      </c>
      <c r="G19" s="164">
        <f t="shared" si="24"/>
        <v>1.4970238904354877E-4</v>
      </c>
      <c r="I19" s="24" t="s">
        <v>127</v>
      </c>
      <c r="J19" s="25">
        <v>0.71528327761200006</v>
      </c>
      <c r="K19" s="25">
        <v>0.84259288303000002</v>
      </c>
      <c r="L19" s="33">
        <f t="shared" si="12"/>
        <v>0.12730960541799996</v>
      </c>
      <c r="M19" s="164">
        <f t="shared" si="13"/>
        <v>0.17798487592639911</v>
      </c>
      <c r="N19" s="164">
        <f t="shared" si="28"/>
        <v>1.9268843631727386E-2</v>
      </c>
      <c r="O19" s="26"/>
      <c r="P19" s="189" t="s">
        <v>136</v>
      </c>
      <c r="Q19" s="25">
        <v>3.747370224</v>
      </c>
      <c r="R19" s="25">
        <v>2.79327945</v>
      </c>
      <c r="S19" s="190">
        <f t="shared" si="15"/>
        <v>-0.95409077399999997</v>
      </c>
      <c r="T19" s="162">
        <f t="shared" si="16"/>
        <v>-0.25460275258887788</v>
      </c>
      <c r="U19" s="162">
        <f t="shared" si="25"/>
        <v>9.8800275063856951E-3</v>
      </c>
      <c r="V19" s="26"/>
      <c r="W19" s="27" t="s">
        <v>136</v>
      </c>
      <c r="X19" s="28">
        <v>204.35836900000001</v>
      </c>
      <c r="Y19" s="28">
        <v>207.64625100000001</v>
      </c>
      <c r="Z19" s="106">
        <f t="shared" si="26"/>
        <v>3.2878819999999962</v>
      </c>
      <c r="AA19" s="164">
        <f t="shared" si="27"/>
        <v>1.6088805249762084E-2</v>
      </c>
      <c r="AB19" s="164">
        <f t="shared" si="19"/>
        <v>1.620668421918706E-2</v>
      </c>
      <c r="AC19" s="26"/>
      <c r="AD19" s="35" t="s">
        <v>3</v>
      </c>
      <c r="AE19" s="35"/>
      <c r="AF19" s="199">
        <f>SUM(AF15:AF18)</f>
        <v>12933.896645999999</v>
      </c>
      <c r="AG19" s="199">
        <f>SUM(AG15:AG18)</f>
        <v>14445.324563000002</v>
      </c>
      <c r="AH19" s="106">
        <f t="shared" si="20"/>
        <v>1511.4279170000027</v>
      </c>
      <c r="AI19" s="164">
        <f t="shared" si="21"/>
        <v>0.11685789351559683</v>
      </c>
      <c r="AJ19" s="164">
        <f>+AG19/AG$19</f>
        <v>1</v>
      </c>
    </row>
    <row r="20" spans="2:36" s="23" customFormat="1" ht="11.25" x14ac:dyDescent="0.2">
      <c r="B20" s="149" t="s">
        <v>149</v>
      </c>
      <c r="C20" s="150">
        <v>25.673500000000001</v>
      </c>
      <c r="D20" s="150">
        <v>40.619999999999997</v>
      </c>
      <c r="E20" s="151">
        <f t="shared" si="22"/>
        <v>14.946499999999997</v>
      </c>
      <c r="F20" s="163">
        <f t="shared" si="23"/>
        <v>0.58217617387578624</v>
      </c>
      <c r="G20" s="163">
        <f t="shared" si="24"/>
        <v>5.4731548026843484E-5</v>
      </c>
      <c r="I20" s="24" t="s">
        <v>128</v>
      </c>
      <c r="J20" s="25">
        <v>0.64435005432400005</v>
      </c>
      <c r="K20" s="25">
        <v>0.77937139675199996</v>
      </c>
      <c r="L20" s="33">
        <f t="shared" si="12"/>
        <v>0.1350213424279999</v>
      </c>
      <c r="M20" s="164">
        <f t="shared" si="13"/>
        <v>0.20954656792828752</v>
      </c>
      <c r="N20" s="164">
        <f t="shared" si="28"/>
        <v>1.7823062451051534E-2</v>
      </c>
      <c r="O20" s="26"/>
      <c r="P20" s="189" t="s">
        <v>156</v>
      </c>
      <c r="Q20" s="25">
        <v>3.8034212840000001</v>
      </c>
      <c r="R20" s="25">
        <v>2.4525986340000001</v>
      </c>
      <c r="S20" s="190">
        <f t="shared" si="15"/>
        <v>-1.35082265</v>
      </c>
      <c r="T20" s="162">
        <f t="shared" si="16"/>
        <v>-0.35515988083743388</v>
      </c>
      <c r="U20" s="162">
        <f t="shared" si="25"/>
        <v>8.6750153000423862E-3</v>
      </c>
      <c r="V20" s="26"/>
      <c r="W20" s="27" t="s">
        <v>148</v>
      </c>
      <c r="X20" s="28">
        <v>10525.863370999999</v>
      </c>
      <c r="Y20" s="219">
        <v>9067.9181480000007</v>
      </c>
      <c r="Z20" s="106">
        <f t="shared" si="26"/>
        <v>-1457.9452229999988</v>
      </c>
      <c r="AA20" s="164">
        <f t="shared" si="27"/>
        <v>-0.1385107493430715</v>
      </c>
      <c r="AB20" s="164">
        <f t="shared" si="19"/>
        <v>0.70774639677974027</v>
      </c>
      <c r="AC20" s="26"/>
    </row>
    <row r="21" spans="2:36" s="23" customFormat="1" ht="11.25" x14ac:dyDescent="0.2">
      <c r="B21" s="181" t="s">
        <v>74</v>
      </c>
      <c r="C21" s="182">
        <v>235941.685234</v>
      </c>
      <c r="D21" s="182">
        <v>205951.43310600001</v>
      </c>
      <c r="E21" s="178">
        <f t="shared" si="22"/>
        <v>-29990.252127999993</v>
      </c>
      <c r="F21" s="169">
        <f t="shared" si="23"/>
        <v>-0.12710874764777802</v>
      </c>
      <c r="G21" s="169">
        <f t="shared" si="24"/>
        <v>0.27749977233476819</v>
      </c>
      <c r="I21" s="24" t="s">
        <v>129</v>
      </c>
      <c r="J21" s="25">
        <v>0.51932287952299994</v>
      </c>
      <c r="K21" s="25">
        <v>0.53867551604999997</v>
      </c>
      <c r="L21" s="33">
        <f t="shared" si="12"/>
        <v>1.9352636527000033E-2</v>
      </c>
      <c r="M21" s="164">
        <f t="shared" si="13"/>
        <v>3.7265133677097939E-2</v>
      </c>
      <c r="N21" s="164">
        <f t="shared" si="28"/>
        <v>1.231870633618673E-2</v>
      </c>
      <c r="O21" s="26"/>
      <c r="P21" s="189" t="s">
        <v>131</v>
      </c>
      <c r="Q21" s="25">
        <v>2.8123426169999997</v>
      </c>
      <c r="R21" s="25">
        <v>2.4251252569999995</v>
      </c>
      <c r="S21" s="190">
        <f t="shared" si="15"/>
        <v>-0.38721736000000018</v>
      </c>
      <c r="T21" s="162">
        <f t="shared" si="16"/>
        <v>-0.13768498818719865</v>
      </c>
      <c r="U21" s="162">
        <f t="shared" si="25"/>
        <v>8.5778400172566594E-3</v>
      </c>
      <c r="V21" s="26"/>
      <c r="W21" s="184" t="s">
        <v>74</v>
      </c>
      <c r="X21" s="185">
        <v>6.8383580000000004</v>
      </c>
      <c r="Y21" s="185">
        <v>12.127495</v>
      </c>
      <c r="Z21" s="186">
        <f t="shared" si="26"/>
        <v>5.2891369999999993</v>
      </c>
      <c r="AA21" s="169">
        <f t="shared" si="27"/>
        <v>0.77345131682196211</v>
      </c>
      <c r="AB21" s="169">
        <f t="shared" si="19"/>
        <v>9.4654481305694242E-4</v>
      </c>
      <c r="AC21" s="26"/>
    </row>
    <row r="22" spans="2:36" s="23" customFormat="1" ht="11.25" x14ac:dyDescent="0.2">
      <c r="B22" s="24" t="s">
        <v>138</v>
      </c>
      <c r="C22" s="25">
        <v>146926.881834</v>
      </c>
      <c r="D22" s="215">
        <v>127748.50749600001</v>
      </c>
      <c r="E22" s="33">
        <f t="shared" si="22"/>
        <v>-19178.374337999994</v>
      </c>
      <c r="F22" s="164">
        <f t="shared" si="23"/>
        <v>-0.13053005752662727</v>
      </c>
      <c r="G22" s="164">
        <f t="shared" si="24"/>
        <v>0.17212884227904726</v>
      </c>
      <c r="I22" s="23" t="s">
        <v>130</v>
      </c>
      <c r="J22" s="25">
        <v>0.49002980469999996</v>
      </c>
      <c r="K22" s="25">
        <v>0.31895921720000003</v>
      </c>
      <c r="L22" s="33">
        <f t="shared" si="12"/>
        <v>-0.17107058749999993</v>
      </c>
      <c r="M22" s="164">
        <f t="shared" si="13"/>
        <v>-0.34910241348427906</v>
      </c>
      <c r="N22" s="164">
        <f t="shared" si="28"/>
        <v>7.2941219952200199E-3</v>
      </c>
      <c r="O22" s="26"/>
      <c r="P22" s="189" t="s">
        <v>125</v>
      </c>
      <c r="Q22" s="25">
        <v>0</v>
      </c>
      <c r="R22" s="25">
        <v>1.438556744</v>
      </c>
      <c r="S22" s="190">
        <f t="shared" si="15"/>
        <v>1.438556744</v>
      </c>
      <c r="T22" s="162" t="e">
        <f t="shared" si="16"/>
        <v>#DIV/0!</v>
      </c>
      <c r="U22" s="162">
        <f t="shared" si="25"/>
        <v>5.0882772220361425E-3</v>
      </c>
      <c r="V22" s="26"/>
      <c r="W22" s="27" t="s">
        <v>156</v>
      </c>
      <c r="X22" s="28">
        <v>6.8383580000000004</v>
      </c>
      <c r="Y22" s="28">
        <v>12.127495</v>
      </c>
      <c r="Z22" s="106">
        <f t="shared" si="26"/>
        <v>5.2891369999999993</v>
      </c>
      <c r="AA22" s="164">
        <f t="shared" si="27"/>
        <v>0.77345131682196211</v>
      </c>
      <c r="AB22" s="164">
        <f t="shared" si="19"/>
        <v>9.4654481305694242E-4</v>
      </c>
      <c r="AC22" s="26"/>
    </row>
    <row r="23" spans="2:36" s="23" customFormat="1" ht="11.25" x14ac:dyDescent="0.2">
      <c r="B23" s="149" t="s">
        <v>152</v>
      </c>
      <c r="C23" s="150">
        <v>89014.803400000004</v>
      </c>
      <c r="D23" s="150">
        <v>78202.925610000006</v>
      </c>
      <c r="E23" s="151">
        <f t="shared" si="22"/>
        <v>-10811.877789999999</v>
      </c>
      <c r="F23" s="163">
        <f t="shared" si="23"/>
        <v>-0.12146157017743853</v>
      </c>
      <c r="G23" s="163">
        <f t="shared" si="24"/>
        <v>0.10537093005572092</v>
      </c>
      <c r="I23" s="24" t="s">
        <v>131</v>
      </c>
      <c r="J23" s="25">
        <v>0.26200006255999997</v>
      </c>
      <c r="K23" s="25">
        <v>0.31120172729799994</v>
      </c>
      <c r="L23" s="33">
        <f t="shared" si="12"/>
        <v>4.9201664737999973E-2</v>
      </c>
      <c r="M23" s="164">
        <f t="shared" si="13"/>
        <v>0.18779256866296512</v>
      </c>
      <c r="N23" s="164">
        <f t="shared" si="28"/>
        <v>7.1167197611080781E-3</v>
      </c>
      <c r="O23" s="26"/>
      <c r="P23" s="189" t="s">
        <v>129</v>
      </c>
      <c r="Q23" s="25">
        <v>1.1308057759999999</v>
      </c>
      <c r="R23" s="25">
        <v>0.81427136499999997</v>
      </c>
      <c r="S23" s="190">
        <f t="shared" si="15"/>
        <v>-0.3165344109999999</v>
      </c>
      <c r="T23" s="162">
        <f t="shared" si="16"/>
        <v>-0.27991934399174834</v>
      </c>
      <c r="U23" s="162">
        <f t="shared" si="25"/>
        <v>2.8801355639022173E-3</v>
      </c>
      <c r="V23" s="26"/>
      <c r="W23" s="184" t="s">
        <v>77</v>
      </c>
      <c r="X23" s="185">
        <v>656.61701200000005</v>
      </c>
      <c r="Y23" s="185">
        <v>1085.505568</v>
      </c>
      <c r="Z23" s="186">
        <f t="shared" si="26"/>
        <v>428.88855599999999</v>
      </c>
      <c r="AA23" s="169">
        <f t="shared" si="27"/>
        <v>0.65317917166605488</v>
      </c>
      <c r="AB23" s="169">
        <f t="shared" si="19"/>
        <v>8.47231571676451E-2</v>
      </c>
      <c r="AC23" s="26"/>
    </row>
    <row r="24" spans="2:36" s="23" customFormat="1" ht="11.25" x14ac:dyDescent="0.2">
      <c r="B24" s="181" t="s">
        <v>76</v>
      </c>
      <c r="C24" s="182">
        <v>115899.205877</v>
      </c>
      <c r="D24" s="182">
        <v>102724.319554</v>
      </c>
      <c r="E24" s="178">
        <f t="shared" si="22"/>
        <v>-13174.886322999999</v>
      </c>
      <c r="F24" s="169">
        <f t="shared" si="23"/>
        <v>-0.11367538045931114</v>
      </c>
      <c r="G24" s="169">
        <f t="shared" si="24"/>
        <v>0.13841115286052608</v>
      </c>
      <c r="I24" s="24" t="s">
        <v>132</v>
      </c>
      <c r="J24" s="25">
        <v>0.58762504049999997</v>
      </c>
      <c r="K24" s="25">
        <v>0.23458265</v>
      </c>
      <c r="L24" s="33">
        <f t="shared" si="12"/>
        <v>-0.35304239049999997</v>
      </c>
      <c r="M24" s="164">
        <f t="shared" si="13"/>
        <v>-0.6007953476584359</v>
      </c>
      <c r="N24" s="164">
        <f t="shared" si="28"/>
        <v>5.3645556384379015E-3</v>
      </c>
      <c r="O24" s="26"/>
      <c r="P24" s="189" t="s">
        <v>124</v>
      </c>
      <c r="Q24" s="25">
        <v>0.35280304699999998</v>
      </c>
      <c r="R24" s="25">
        <v>0.727948441</v>
      </c>
      <c r="S24" s="190">
        <f t="shared" si="15"/>
        <v>0.37514539400000002</v>
      </c>
      <c r="T24" s="162">
        <f t="shared" si="16"/>
        <v>1.0633281010183566</v>
      </c>
      <c r="U24" s="162">
        <f t="shared" si="25"/>
        <v>2.5748052599286419E-3</v>
      </c>
      <c r="V24" s="26"/>
      <c r="W24" s="27" t="s">
        <v>154</v>
      </c>
      <c r="X24" s="28">
        <v>656.61701200000005</v>
      </c>
      <c r="Y24" s="219">
        <v>1085.505568</v>
      </c>
      <c r="Z24" s="106">
        <f t="shared" si="26"/>
        <v>428.88855599999999</v>
      </c>
      <c r="AA24" s="164">
        <f t="shared" si="27"/>
        <v>0.65317917166605488</v>
      </c>
      <c r="AB24" s="164">
        <f t="shared" si="19"/>
        <v>8.47231571676451E-2</v>
      </c>
      <c r="AC24" s="26"/>
    </row>
    <row r="25" spans="2:36" s="23" customFormat="1" ht="11.25" x14ac:dyDescent="0.2">
      <c r="B25" s="149" t="s">
        <v>153</v>
      </c>
      <c r="C25" s="150">
        <v>115899.205877</v>
      </c>
      <c r="D25" s="218">
        <v>102724.319554</v>
      </c>
      <c r="E25" s="151">
        <f t="shared" si="22"/>
        <v>-13174.886322999999</v>
      </c>
      <c r="F25" s="163">
        <f t="shared" si="23"/>
        <v>-0.11367538045931114</v>
      </c>
      <c r="G25" s="163">
        <f t="shared" si="24"/>
        <v>0.13841115286052608</v>
      </c>
      <c r="I25" s="24" t="s">
        <v>133</v>
      </c>
      <c r="J25" s="25">
        <v>0.160595197887</v>
      </c>
      <c r="K25" s="25">
        <v>0.197427581145</v>
      </c>
      <c r="L25" s="33">
        <f t="shared" si="12"/>
        <v>3.6832383258000007E-2</v>
      </c>
      <c r="M25" s="164">
        <f t="shared" si="13"/>
        <v>0.22934921929556373</v>
      </c>
      <c r="N25" s="164">
        <f t="shared" si="28"/>
        <v>4.5148745809400915E-3</v>
      </c>
      <c r="O25" s="26"/>
      <c r="P25" s="189" t="s">
        <v>126</v>
      </c>
      <c r="Q25" s="25">
        <v>0.88213663500000006</v>
      </c>
      <c r="R25" s="25">
        <v>0.70749359700000003</v>
      </c>
      <c r="S25" s="190">
        <f t="shared" si="15"/>
        <v>-0.17464303800000003</v>
      </c>
      <c r="T25" s="162">
        <f t="shared" si="16"/>
        <v>-0.19797730994360074</v>
      </c>
      <c r="U25" s="162">
        <f t="shared" si="25"/>
        <v>2.5024550260990736E-3</v>
      </c>
      <c r="V25" s="26"/>
      <c r="W25" s="35" t="s">
        <v>3</v>
      </c>
      <c r="X25" s="36">
        <v>13384.487276000002</v>
      </c>
      <c r="Y25" s="36">
        <v>12812.383347000003</v>
      </c>
      <c r="Z25" s="34">
        <f t="shared" si="26"/>
        <v>-572.10392899999897</v>
      </c>
      <c r="AA25" s="96">
        <f t="shared" si="27"/>
        <v>-4.274380610946904E-2</v>
      </c>
      <c r="AB25" s="96">
        <f t="shared" si="19"/>
        <v>1</v>
      </c>
      <c r="AC25" s="26"/>
    </row>
    <row r="26" spans="2:36" s="23" customFormat="1" ht="11.25" x14ac:dyDescent="0.2">
      <c r="B26" s="181" t="s">
        <v>77</v>
      </c>
      <c r="C26" s="182">
        <v>2198.8132049999999</v>
      </c>
      <c r="D26" s="182">
        <v>2645.873615</v>
      </c>
      <c r="E26" s="178">
        <f t="shared" si="22"/>
        <v>447.06041000000005</v>
      </c>
      <c r="F26" s="169">
        <f t="shared" si="23"/>
        <v>0.20331895814678802</v>
      </c>
      <c r="G26" s="169">
        <f t="shared" si="24"/>
        <v>3.5650605325536805E-3</v>
      </c>
      <c r="I26" s="24" t="s">
        <v>134</v>
      </c>
      <c r="J26" s="25">
        <v>0.13743803552</v>
      </c>
      <c r="K26" s="25">
        <v>0.18325869651000001</v>
      </c>
      <c r="L26" s="33">
        <f t="shared" si="12"/>
        <v>4.5820660990000012E-2</v>
      </c>
      <c r="M26" s="164">
        <f t="shared" si="13"/>
        <v>0.33339141393164184</v>
      </c>
      <c r="N26" s="164">
        <f t="shared" si="28"/>
        <v>4.1908533033261442E-3</v>
      </c>
      <c r="O26" s="26"/>
      <c r="P26" s="189" t="s">
        <v>128</v>
      </c>
      <c r="Q26" s="25">
        <v>0.15539698300000002</v>
      </c>
      <c r="R26" s="25">
        <v>0.32822712599999998</v>
      </c>
      <c r="S26" s="190">
        <f t="shared" si="15"/>
        <v>0.17283014299999996</v>
      </c>
      <c r="T26" s="162">
        <f t="shared" si="16"/>
        <v>1.1121846747822635</v>
      </c>
      <c r="U26" s="162">
        <f t="shared" si="25"/>
        <v>1.1609626216316892E-3</v>
      </c>
      <c r="V26" s="26"/>
      <c r="W26" s="26"/>
      <c r="X26" s="26"/>
      <c r="Y26" s="26"/>
      <c r="Z26" s="26"/>
      <c r="AA26" s="26"/>
      <c r="AB26" s="26"/>
      <c r="AC26" s="26"/>
    </row>
    <row r="27" spans="2:36" s="23" customFormat="1" ht="11.25" x14ac:dyDescent="0.2">
      <c r="B27" s="149" t="s">
        <v>154</v>
      </c>
      <c r="C27" s="150">
        <v>2198.8132049999999</v>
      </c>
      <c r="D27" s="150">
        <v>2645.873615</v>
      </c>
      <c r="E27" s="151">
        <f t="shared" si="22"/>
        <v>447.06041000000005</v>
      </c>
      <c r="F27" s="163">
        <f t="shared" si="23"/>
        <v>0.20331895814678802</v>
      </c>
      <c r="G27" s="163">
        <f t="shared" si="24"/>
        <v>3.5650605325536805E-3</v>
      </c>
      <c r="I27" s="24" t="s">
        <v>135</v>
      </c>
      <c r="J27" s="25">
        <v>0.22078355709999997</v>
      </c>
      <c r="K27" s="25">
        <v>0.17438287498900001</v>
      </c>
      <c r="L27" s="33">
        <f t="shared" si="12"/>
        <v>-4.6400682110999958E-2</v>
      </c>
      <c r="M27" s="164">
        <f t="shared" si="13"/>
        <v>-0.21016366762305405</v>
      </c>
      <c r="N27" s="164">
        <f t="shared" si="28"/>
        <v>3.9878764915873008E-3</v>
      </c>
      <c r="O27" s="26"/>
      <c r="P27" s="189" t="s">
        <v>127</v>
      </c>
      <c r="Q27" s="25">
        <v>0.40877616699999997</v>
      </c>
      <c r="R27" s="25">
        <v>0.25689392700000002</v>
      </c>
      <c r="S27" s="190">
        <f t="shared" si="15"/>
        <v>-0.15188223999999995</v>
      </c>
      <c r="T27" s="162">
        <f t="shared" si="16"/>
        <v>-0.37155355977492677</v>
      </c>
      <c r="U27" s="162">
        <f t="shared" si="25"/>
        <v>9.0865203801339639E-4</v>
      </c>
      <c r="V27" s="26"/>
      <c r="W27" s="26"/>
      <c r="X27" s="26"/>
      <c r="Y27" s="26"/>
      <c r="Z27" s="26"/>
      <c r="AA27" s="26"/>
      <c r="AB27" s="26"/>
      <c r="AC27" s="26"/>
    </row>
    <row r="28" spans="2:36" s="23" customFormat="1" ht="11.25" x14ac:dyDescent="0.2">
      <c r="B28" s="181" t="s">
        <v>78</v>
      </c>
      <c r="C28" s="182">
        <v>91328.689309000009</v>
      </c>
      <c r="D28" s="182">
        <v>94251.438274000015</v>
      </c>
      <c r="E28" s="178">
        <f t="shared" si="22"/>
        <v>2922.7489650000061</v>
      </c>
      <c r="F28" s="169">
        <f t="shared" si="23"/>
        <v>3.2002528308615386E-2</v>
      </c>
      <c r="G28" s="169">
        <f t="shared" si="24"/>
        <v>0.1269947592440302</v>
      </c>
      <c r="I28" s="176" t="s">
        <v>136</v>
      </c>
      <c r="J28" s="177">
        <v>0.16915246040000001</v>
      </c>
      <c r="K28" s="177">
        <v>0.1740449426</v>
      </c>
      <c r="L28" s="178">
        <f t="shared" si="12"/>
        <v>4.8924821999999923E-3</v>
      </c>
      <c r="M28" s="169">
        <f t="shared" si="13"/>
        <v>2.892350598052551E-2</v>
      </c>
      <c r="N28" s="169">
        <f t="shared" si="28"/>
        <v>3.9801484814261882E-3</v>
      </c>
      <c r="O28" s="26"/>
      <c r="P28" s="189" t="s">
        <v>150</v>
      </c>
      <c r="Q28" s="25">
        <v>9.7315889999999988E-3</v>
      </c>
      <c r="R28" s="25">
        <v>0.101983432</v>
      </c>
      <c r="S28" s="190">
        <f t="shared" si="15"/>
        <v>9.2251843E-2</v>
      </c>
      <c r="T28" s="162">
        <f t="shared" si="16"/>
        <v>9.4796279415417164</v>
      </c>
      <c r="U28" s="162">
        <f t="shared" si="25"/>
        <v>3.6072263136995302E-4</v>
      </c>
      <c r="V28" s="26"/>
      <c r="W28" s="26"/>
      <c r="X28" s="26"/>
      <c r="Y28" s="26"/>
      <c r="Z28" s="26"/>
      <c r="AA28" s="26"/>
      <c r="AB28" s="26"/>
      <c r="AC28" s="26"/>
    </row>
    <row r="29" spans="2:36" s="23" customFormat="1" ht="11.25" x14ac:dyDescent="0.2">
      <c r="B29" s="149" t="s">
        <v>153</v>
      </c>
      <c r="C29" s="150">
        <v>91328.689309000009</v>
      </c>
      <c r="D29" s="218">
        <v>94251.438274000015</v>
      </c>
      <c r="E29" s="33">
        <f t="shared" si="22"/>
        <v>2922.7489650000061</v>
      </c>
      <c r="F29" s="164">
        <f t="shared" si="23"/>
        <v>3.2002528308615386E-2</v>
      </c>
      <c r="G29" s="164">
        <f t="shared" si="24"/>
        <v>0.1269947592440302</v>
      </c>
      <c r="I29" s="174" t="s">
        <v>137</v>
      </c>
      <c r="J29" s="166">
        <v>9.724436932154001</v>
      </c>
      <c r="K29" s="166">
        <v>12.478353885603001</v>
      </c>
      <c r="L29" s="175">
        <f t="shared" si="12"/>
        <v>2.753916953449</v>
      </c>
      <c r="M29" s="173">
        <f t="shared" si="13"/>
        <v>0.28319551791663433</v>
      </c>
      <c r="N29" s="173">
        <f t="shared" si="28"/>
        <v>0.28536135854648703</v>
      </c>
      <c r="O29" s="26"/>
      <c r="P29" s="189" t="s">
        <v>157</v>
      </c>
      <c r="Q29" s="25">
        <v>0</v>
      </c>
      <c r="R29" s="25">
        <v>6.4461798000000001E-2</v>
      </c>
      <c r="S29" s="190">
        <f t="shared" si="15"/>
        <v>6.4461798000000001E-2</v>
      </c>
      <c r="T29" s="162" t="e">
        <f t="shared" si="16"/>
        <v>#DIV/0!</v>
      </c>
      <c r="U29" s="162">
        <f t="shared" si="25"/>
        <v>2.2800595098033545E-4</v>
      </c>
      <c r="V29" s="26"/>
      <c r="W29" s="26"/>
      <c r="X29" s="26"/>
      <c r="Y29" s="26"/>
      <c r="Z29" s="26"/>
      <c r="AA29" s="26"/>
      <c r="AB29" s="26"/>
      <c r="AC29" s="26"/>
    </row>
    <row r="30" spans="2:36" s="23" customFormat="1" ht="11.25" x14ac:dyDescent="0.2">
      <c r="B30" s="103" t="s">
        <v>3</v>
      </c>
      <c r="C30" s="104">
        <v>789705.38649200008</v>
      </c>
      <c r="D30" s="104">
        <v>742167.93539400026</v>
      </c>
      <c r="E30" s="104">
        <f t="shared" si="22"/>
        <v>-47537.451097999816</v>
      </c>
      <c r="F30" s="105">
        <f t="shared" si="23"/>
        <v>-6.0196437698328165E-2</v>
      </c>
      <c r="G30" s="105">
        <f t="shared" si="24"/>
        <v>1</v>
      </c>
      <c r="I30" s="24" t="s">
        <v>138</v>
      </c>
      <c r="J30" s="25">
        <v>2.0743537439949997</v>
      </c>
      <c r="K30" s="215">
        <v>2.4369303464160001</v>
      </c>
      <c r="L30" s="33">
        <f t="shared" si="12"/>
        <v>0.36257660242100043</v>
      </c>
      <c r="M30" s="164">
        <f t="shared" si="13"/>
        <v>0.17479015017116306</v>
      </c>
      <c r="N30" s="164">
        <f t="shared" si="28"/>
        <v>5.572896559206908E-2</v>
      </c>
      <c r="O30" s="26"/>
      <c r="P30" s="191" t="s">
        <v>158</v>
      </c>
      <c r="Q30" s="150">
        <v>4.3597929999999998E-3</v>
      </c>
      <c r="R30" s="150">
        <v>4.7451949999999998E-3</v>
      </c>
      <c r="S30" s="151">
        <f t="shared" si="15"/>
        <v>3.8540199999999997E-4</v>
      </c>
      <c r="T30" s="163">
        <f t="shared" si="16"/>
        <v>8.8399151060612358E-2</v>
      </c>
      <c r="U30" s="163">
        <f t="shared" si="25"/>
        <v>1.678409123124572E-5</v>
      </c>
      <c r="V30" s="26"/>
      <c r="W30" s="26"/>
      <c r="X30" s="26"/>
      <c r="Y30" s="26"/>
      <c r="Z30" s="26"/>
      <c r="AA30" s="26"/>
      <c r="AB30" s="26"/>
      <c r="AC30" s="26"/>
    </row>
    <row r="31" spans="2:36" s="23" customFormat="1" ht="11.25" x14ac:dyDescent="0.2">
      <c r="I31" s="174" t="s">
        <v>143</v>
      </c>
      <c r="J31" s="166">
        <v>2.0868048487949999</v>
      </c>
      <c r="K31" s="166">
        <v>2.4490535296159996</v>
      </c>
      <c r="L31" s="175">
        <f t="shared" si="12"/>
        <v>0.3622486808209997</v>
      </c>
      <c r="M31" s="173">
        <f t="shared" si="13"/>
        <v>0.17359010883560866</v>
      </c>
      <c r="N31" s="173">
        <f t="shared" si="28"/>
        <v>5.6006204726299053E-2</v>
      </c>
      <c r="O31" s="26"/>
      <c r="P31" s="196" t="s">
        <v>74</v>
      </c>
      <c r="Q31" s="182">
        <v>32.195016203999998</v>
      </c>
      <c r="R31" s="182">
        <v>27.497705370999999</v>
      </c>
      <c r="S31" s="197">
        <f t="shared" si="15"/>
        <v>-4.6973108329999995</v>
      </c>
      <c r="T31" s="198">
        <f t="shared" si="16"/>
        <v>-0.1459018005531052</v>
      </c>
      <c r="U31" s="198">
        <f t="shared" si="25"/>
        <v>9.726133395925339E-2</v>
      </c>
      <c r="V31" s="26"/>
      <c r="W31" s="26"/>
      <c r="X31" s="26"/>
      <c r="Y31" s="26"/>
      <c r="Z31" s="26"/>
      <c r="AA31" s="26"/>
      <c r="AB31" s="26"/>
      <c r="AC31" s="26"/>
    </row>
    <row r="32" spans="2:36" s="23" customFormat="1" ht="11.25" x14ac:dyDescent="0.2">
      <c r="I32" s="24" t="s">
        <v>75</v>
      </c>
      <c r="J32" s="25">
        <v>12.041422330717307</v>
      </c>
      <c r="K32" s="217">
        <v>8.6238553223560004</v>
      </c>
      <c r="L32" s="33">
        <f t="shared" si="12"/>
        <v>-3.4175670083613063</v>
      </c>
      <c r="M32" s="164">
        <f t="shared" si="13"/>
        <v>-0.28381755198828928</v>
      </c>
      <c r="N32" s="164">
        <f t="shared" si="28"/>
        <v>0.19721472024728851</v>
      </c>
      <c r="O32" s="26"/>
      <c r="P32" s="189" t="s">
        <v>138</v>
      </c>
      <c r="Q32" s="25">
        <v>31.967495775</v>
      </c>
      <c r="R32" s="215">
        <v>27.188751938000003</v>
      </c>
      <c r="S32" s="190">
        <f t="shared" si="15"/>
        <v>-4.7787438369999968</v>
      </c>
      <c r="T32" s="162">
        <f t="shared" si="16"/>
        <v>-0.14948758797481998</v>
      </c>
      <c r="U32" s="162">
        <f t="shared" si="25"/>
        <v>9.6168543756600292E-2</v>
      </c>
      <c r="V32" s="26"/>
      <c r="W32" s="26"/>
      <c r="X32" s="26"/>
      <c r="Y32" s="26"/>
      <c r="Z32" s="26"/>
      <c r="AA32" s="26"/>
      <c r="AB32" s="26"/>
      <c r="AC32" s="26"/>
    </row>
    <row r="33" spans="9:29" s="23" customFormat="1" ht="11.25" x14ac:dyDescent="0.2">
      <c r="I33" s="174" t="s">
        <v>144</v>
      </c>
      <c r="J33" s="166">
        <v>12.357706973424305</v>
      </c>
      <c r="K33" s="166">
        <v>9.0237730258960038</v>
      </c>
      <c r="L33" s="175">
        <f t="shared" si="12"/>
        <v>-3.3339339475283012</v>
      </c>
      <c r="M33" s="173">
        <f t="shared" si="13"/>
        <v>-0.26978580692178955</v>
      </c>
      <c r="N33" s="173">
        <f t="shared" si="28"/>
        <v>0.20636024218353</v>
      </c>
      <c r="O33" s="26"/>
      <c r="P33" s="191" t="s">
        <v>156</v>
      </c>
      <c r="Q33" s="150">
        <v>0.227520429</v>
      </c>
      <c r="R33" s="150">
        <v>0.308953433</v>
      </c>
      <c r="S33" s="151">
        <f t="shared" si="15"/>
        <v>8.1433004000000003E-2</v>
      </c>
      <c r="T33" s="163">
        <f t="shared" si="16"/>
        <v>0.3579151303375927</v>
      </c>
      <c r="U33" s="163">
        <f t="shared" si="25"/>
        <v>1.092790202653118E-3</v>
      </c>
      <c r="V33" s="26"/>
      <c r="W33" s="26"/>
      <c r="X33" s="26"/>
      <c r="Y33" s="26"/>
      <c r="Z33" s="26"/>
      <c r="AA33" s="26"/>
      <c r="AB33" s="26"/>
      <c r="AC33" s="26"/>
    </row>
    <row r="34" spans="9:29" s="23" customFormat="1" ht="11.25" x14ac:dyDescent="0.2">
      <c r="I34" s="152" t="s">
        <v>139</v>
      </c>
      <c r="J34" s="153">
        <v>0.52677955621600003</v>
      </c>
      <c r="K34" s="153">
        <v>0.33726169292399999</v>
      </c>
      <c r="L34" s="34">
        <f t="shared" si="12"/>
        <v>-0.18951786329200004</v>
      </c>
      <c r="M34" s="179">
        <f t="shared" si="13"/>
        <v>-0.35976692917500086</v>
      </c>
      <c r="N34" s="179">
        <f t="shared" si="28"/>
        <v>7.7126723413029749E-3</v>
      </c>
      <c r="O34" s="26"/>
      <c r="P34" s="196" t="s">
        <v>76</v>
      </c>
      <c r="Q34" s="182">
        <v>58.698682219000005</v>
      </c>
      <c r="R34" s="182">
        <v>60.704296228000004</v>
      </c>
      <c r="S34" s="197">
        <f t="shared" si="15"/>
        <v>2.0056140089999985</v>
      </c>
      <c r="T34" s="198">
        <f t="shared" si="16"/>
        <v>3.4167956301254243E-2</v>
      </c>
      <c r="U34" s="198">
        <f t="shared" si="25"/>
        <v>0.21471540074102696</v>
      </c>
      <c r="V34" s="26"/>
      <c r="W34" s="26"/>
      <c r="X34" s="26"/>
      <c r="Y34" s="26"/>
      <c r="Z34" s="26"/>
      <c r="AA34" s="26"/>
      <c r="AB34" s="26"/>
      <c r="AC34" s="26"/>
    </row>
    <row r="35" spans="9:29" s="23" customFormat="1" ht="11.25" x14ac:dyDescent="0.2">
      <c r="I35" s="174" t="s">
        <v>145</v>
      </c>
      <c r="J35" s="166">
        <v>0.63188348511600001</v>
      </c>
      <c r="K35" s="166">
        <v>0.42964043722399997</v>
      </c>
      <c r="L35" s="175">
        <f t="shared" si="12"/>
        <v>-0.20224304789200004</v>
      </c>
      <c r="M35" s="173">
        <f t="shared" si="13"/>
        <v>-0.3200638292593968</v>
      </c>
      <c r="N35" s="173">
        <f t="shared" si="28"/>
        <v>9.8252365637907773E-3</v>
      </c>
      <c r="O35" s="26"/>
      <c r="P35" s="189" t="s">
        <v>153</v>
      </c>
      <c r="Q35" s="25">
        <v>44.070634478000002</v>
      </c>
      <c r="R35" s="215">
        <v>46.492103754000006</v>
      </c>
      <c r="S35" s="190">
        <f t="shared" si="15"/>
        <v>2.4214692760000034</v>
      </c>
      <c r="T35" s="162">
        <f t="shared" si="16"/>
        <v>5.4945187530912376E-2</v>
      </c>
      <c r="U35" s="162">
        <f t="shared" si="25"/>
        <v>0.16444586807068576</v>
      </c>
      <c r="V35" s="26"/>
      <c r="W35" s="26"/>
      <c r="X35" s="26"/>
      <c r="Y35" s="26"/>
      <c r="Z35" s="26"/>
      <c r="AA35" s="26"/>
      <c r="AB35" s="26"/>
      <c r="AC35" s="26"/>
    </row>
    <row r="36" spans="9:29" s="23" customFormat="1" ht="11.25" x14ac:dyDescent="0.2">
      <c r="I36" s="154" t="s">
        <v>139</v>
      </c>
      <c r="J36" s="153">
        <v>1.983672870438</v>
      </c>
      <c r="K36" s="153">
        <v>1.2756897643109999</v>
      </c>
      <c r="L36" s="156">
        <f t="shared" si="12"/>
        <v>-0.70798310612700011</v>
      </c>
      <c r="M36" s="180">
        <f t="shared" si="13"/>
        <v>-0.35690517155213985</v>
      </c>
      <c r="N36" s="179">
        <f t="shared" si="28"/>
        <v>2.9173123920426734E-2</v>
      </c>
      <c r="O36" s="26"/>
      <c r="P36" s="191" t="s">
        <v>139</v>
      </c>
      <c r="Q36" s="150">
        <v>14.628047741</v>
      </c>
      <c r="R36" s="150">
        <v>14.212192474</v>
      </c>
      <c r="S36" s="151">
        <f t="shared" si="15"/>
        <v>-0.41585526699999953</v>
      </c>
      <c r="T36" s="163">
        <f t="shared" si="16"/>
        <v>-2.8428623857606472E-2</v>
      </c>
      <c r="U36" s="163">
        <f t="shared" si="25"/>
        <v>5.0269532670341226E-2</v>
      </c>
      <c r="V36" s="26"/>
      <c r="W36" s="26"/>
      <c r="X36" s="26"/>
      <c r="Y36" s="26"/>
      <c r="Z36" s="26"/>
      <c r="AA36" s="26"/>
      <c r="AB36" s="26"/>
      <c r="AC36" s="26"/>
    </row>
    <row r="37" spans="9:29" s="23" customFormat="1" ht="11.25" x14ac:dyDescent="0.2">
      <c r="I37" s="155" t="s">
        <v>140</v>
      </c>
      <c r="J37" s="25">
        <v>0.772845110226</v>
      </c>
      <c r="K37" s="25">
        <v>0.89979385847499993</v>
      </c>
      <c r="L37" s="157">
        <f t="shared" si="12"/>
        <v>0.12694874824899993</v>
      </c>
      <c r="M37" s="159">
        <f t="shared" si="13"/>
        <v>0.16426156621716448</v>
      </c>
      <c r="N37" s="162">
        <f t="shared" si="28"/>
        <v>2.0576944701212373E-2</v>
      </c>
      <c r="O37" s="26"/>
      <c r="P37" s="196" t="s">
        <v>77</v>
      </c>
      <c r="Q37" s="182">
        <v>1.178999262</v>
      </c>
      <c r="R37" s="182">
        <v>0.67676981899999999</v>
      </c>
      <c r="S37" s="197">
        <f t="shared" si="15"/>
        <v>-0.50222944300000005</v>
      </c>
      <c r="T37" s="198">
        <f t="shared" si="16"/>
        <v>-0.42597943797525473</v>
      </c>
      <c r="U37" s="198">
        <f t="shared" si="25"/>
        <v>2.3937828444668035E-3</v>
      </c>
      <c r="V37" s="26"/>
      <c r="W37" s="26"/>
      <c r="X37" s="26"/>
      <c r="Y37" s="26"/>
      <c r="Z37" s="26"/>
      <c r="AA37" s="26"/>
      <c r="AB37" s="26"/>
      <c r="AC37" s="26"/>
    </row>
    <row r="38" spans="9:29" s="23" customFormat="1" ht="11.25" x14ac:dyDescent="0.2">
      <c r="I38" s="170" t="s">
        <v>146</v>
      </c>
      <c r="J38" s="166">
        <v>3.0890108656229995</v>
      </c>
      <c r="K38" s="166">
        <v>2.5139596459250004</v>
      </c>
      <c r="L38" s="171">
        <f t="shared" si="12"/>
        <v>-0.57505121969799911</v>
      </c>
      <c r="M38" s="172">
        <f t="shared" si="13"/>
        <v>-0.18616030979289588</v>
      </c>
      <c r="N38" s="173">
        <f t="shared" si="28"/>
        <v>5.7490510885405688E-2</v>
      </c>
      <c r="O38" s="26"/>
      <c r="P38" s="189" t="s">
        <v>154</v>
      </c>
      <c r="Q38" s="25">
        <v>0.97367898399999997</v>
      </c>
      <c r="R38" s="25">
        <v>0.49413876200000001</v>
      </c>
      <c r="S38" s="190">
        <f t="shared" si="15"/>
        <v>-0.47954022199999996</v>
      </c>
      <c r="T38" s="162">
        <f t="shared" si="16"/>
        <v>-0.49250341219236993</v>
      </c>
      <c r="U38" s="162">
        <f t="shared" si="25"/>
        <v>1.7478038441629514E-3</v>
      </c>
      <c r="V38" s="26"/>
      <c r="W38" s="26"/>
      <c r="X38" s="26"/>
      <c r="Y38" s="26"/>
      <c r="Z38" s="26"/>
      <c r="AA38" s="26"/>
      <c r="AB38" s="26"/>
      <c r="AC38" s="26"/>
    </row>
    <row r="39" spans="9:29" s="23" customFormat="1" ht="11.25" x14ac:dyDescent="0.2">
      <c r="I39" s="26" t="s">
        <v>141</v>
      </c>
      <c r="J39" s="153">
        <v>2.4384793220000001</v>
      </c>
      <c r="K39" s="216">
        <v>2.0871630901260003</v>
      </c>
      <c r="L39" s="158">
        <f t="shared" si="12"/>
        <v>-0.35131623187399974</v>
      </c>
      <c r="M39" s="160">
        <f t="shared" si="13"/>
        <v>-0.14407185195478955</v>
      </c>
      <c r="N39" s="164">
        <f t="shared" si="28"/>
        <v>4.7730309651949576E-2</v>
      </c>
      <c r="O39" s="26"/>
      <c r="P39" s="191" t="s">
        <v>139</v>
      </c>
      <c r="Q39" s="150">
        <v>0.20532027799999999</v>
      </c>
      <c r="R39" s="150">
        <v>0.18263105699999999</v>
      </c>
      <c r="S39" s="151">
        <f t="shared" si="15"/>
        <v>-2.2689221000000009E-2</v>
      </c>
      <c r="T39" s="163">
        <f t="shared" si="16"/>
        <v>-0.11050647905317956</v>
      </c>
      <c r="U39" s="163">
        <f t="shared" si="25"/>
        <v>6.4597900030385197E-4</v>
      </c>
      <c r="V39" s="26"/>
      <c r="AB39" s="26"/>
      <c r="AC39" s="26"/>
    </row>
    <row r="40" spans="9:29" s="23" customFormat="1" ht="11.25" x14ac:dyDescent="0.2">
      <c r="I40" s="165" t="s">
        <v>142</v>
      </c>
      <c r="J40" s="166">
        <v>2.4871476255</v>
      </c>
      <c r="K40" s="166">
        <v>2.1320677090259998</v>
      </c>
      <c r="L40" s="167">
        <f t="shared" si="12"/>
        <v>-0.35507991647400017</v>
      </c>
      <c r="M40" s="168">
        <f t="shared" si="13"/>
        <v>-0.14276591901239366</v>
      </c>
      <c r="N40" s="169">
        <f t="shared" si="28"/>
        <v>4.8757211370861434E-2</v>
      </c>
      <c r="O40" s="26"/>
      <c r="P40" s="183" t="s">
        <v>78</v>
      </c>
      <c r="Q40" s="177">
        <v>34.558225796999999</v>
      </c>
      <c r="R40" s="177">
        <v>37.319720161999996</v>
      </c>
      <c r="S40" s="178">
        <f t="shared" si="15"/>
        <v>2.7614943649999972</v>
      </c>
      <c r="T40" s="169">
        <f t="shared" si="16"/>
        <v>7.9908453090775433E-2</v>
      </c>
      <c r="U40" s="169">
        <f t="shared" si="25"/>
        <v>0.13200249682543461</v>
      </c>
      <c r="V40" s="26"/>
      <c r="AB40" s="26"/>
      <c r="AC40" s="26"/>
    </row>
    <row r="41" spans="9:29" s="23" customFormat="1" ht="11.25" x14ac:dyDescent="0.2">
      <c r="I41" s="103" t="s">
        <v>3</v>
      </c>
      <c r="J41" s="104">
        <f>SUM(J16:J35)</f>
        <v>45.202005200099613</v>
      </c>
      <c r="K41" s="104">
        <f>SUM(K16:K35)</f>
        <v>43.72825371018201</v>
      </c>
      <c r="L41" s="104">
        <f t="shared" si="12"/>
        <v>-1.4737514899176034</v>
      </c>
      <c r="M41" s="105">
        <f t="shared" si="13"/>
        <v>-3.2603675066927296E-2</v>
      </c>
      <c r="N41" s="105">
        <f>+K41/K$41</f>
        <v>1</v>
      </c>
      <c r="O41" s="26"/>
      <c r="P41" s="23" t="s">
        <v>153</v>
      </c>
      <c r="Q41" s="25">
        <v>32.445227857999996</v>
      </c>
      <c r="R41" s="215">
        <v>35.278862821999994</v>
      </c>
      <c r="S41" s="33">
        <f t="shared" si="15"/>
        <v>2.833634963999998</v>
      </c>
      <c r="T41" s="164">
        <f t="shared" si="16"/>
        <v>8.7335955118013064E-2</v>
      </c>
      <c r="U41" s="164">
        <f t="shared" si="25"/>
        <v>0.12478383968183621</v>
      </c>
      <c r="V41" s="26"/>
      <c r="AC41" s="26"/>
    </row>
    <row r="42" spans="9:29" s="23" customFormat="1" ht="11.25" x14ac:dyDescent="0.2">
      <c r="I42" s="26" t="s">
        <v>155</v>
      </c>
      <c r="J42" s="26"/>
      <c r="K42" s="26"/>
      <c r="L42" s="26"/>
      <c r="M42" s="26"/>
      <c r="N42" s="26"/>
      <c r="O42" s="26"/>
      <c r="P42" s="23" t="s">
        <v>141</v>
      </c>
      <c r="Q42" s="25">
        <v>2.112997939</v>
      </c>
      <c r="R42" s="25">
        <v>2.0408573400000001</v>
      </c>
      <c r="S42" s="33">
        <f t="shared" si="15"/>
        <v>-7.2140598999999916E-2</v>
      </c>
      <c r="T42" s="164">
        <f t="shared" si="16"/>
        <v>-3.4141348492815471E-2</v>
      </c>
      <c r="U42" s="164">
        <f t="shared" si="25"/>
        <v>7.2186571435984117E-3</v>
      </c>
      <c r="V42" s="26"/>
      <c r="AC42" s="26"/>
    </row>
    <row r="43" spans="9:29" s="23" customFormat="1" ht="11.25" x14ac:dyDescent="0.2">
      <c r="I43" s="26"/>
      <c r="J43" s="26"/>
      <c r="K43" s="26"/>
      <c r="L43" s="26"/>
      <c r="M43" s="26"/>
      <c r="N43" s="26"/>
      <c r="O43" s="26"/>
      <c r="P43" s="35" t="s">
        <v>3</v>
      </c>
      <c r="Q43" s="107">
        <v>316.343126181</v>
      </c>
      <c r="R43" s="107">
        <v>282.71980500000001</v>
      </c>
      <c r="S43" s="34">
        <f t="shared" si="15"/>
        <v>-33.623321180999994</v>
      </c>
      <c r="T43" s="96">
        <f t="shared" si="16"/>
        <v>-0.10628750365753781</v>
      </c>
      <c r="U43" s="96">
        <f t="shared" si="25"/>
        <v>1</v>
      </c>
      <c r="V43" s="26"/>
      <c r="AC43" s="26"/>
    </row>
    <row r="44" spans="9:29" s="23" customFormat="1" ht="11.25" x14ac:dyDescent="0.2"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AC44" s="26"/>
    </row>
    <row r="45" spans="9:29" s="23" customFormat="1" x14ac:dyDescent="0.25"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1"/>
      <c r="X45" s="1"/>
      <c r="Y45" s="1"/>
      <c r="Z45" s="1"/>
      <c r="AA45" s="1"/>
      <c r="AC45" s="26"/>
    </row>
    <row r="46" spans="9:29" s="23" customFormat="1" x14ac:dyDescent="0.25"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1"/>
      <c r="X46" s="1"/>
      <c r="Y46" s="1"/>
      <c r="Z46" s="1"/>
      <c r="AA46" s="1"/>
      <c r="AC46" s="26"/>
    </row>
    <row r="47" spans="9:29" s="23" customFormat="1" x14ac:dyDescent="0.25">
      <c r="O47" s="26"/>
      <c r="P47" s="26"/>
      <c r="Q47" s="26"/>
      <c r="R47" s="26"/>
      <c r="S47" s="26"/>
      <c r="T47" s="26"/>
      <c r="U47" s="26"/>
      <c r="V47" s="26"/>
      <c r="W47" s="1"/>
      <c r="X47" s="1"/>
      <c r="Y47" s="1"/>
      <c r="Z47" s="1"/>
      <c r="AA47" s="1"/>
      <c r="AB47" s="1"/>
      <c r="AC47" s="26"/>
    </row>
    <row r="48" spans="9:29" s="23" customFormat="1" x14ac:dyDescent="0.25"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1"/>
      <c r="X48" s="1"/>
      <c r="Y48" s="1"/>
      <c r="Z48" s="1"/>
      <c r="AA48" s="1"/>
      <c r="AB48" s="1"/>
      <c r="AC48" s="26"/>
    </row>
    <row r="49" spans="9:29" s="23" customFormat="1" x14ac:dyDescent="0.25"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1"/>
      <c r="X49" s="1"/>
      <c r="Y49" s="1"/>
      <c r="Z49" s="1"/>
      <c r="AA49" s="1"/>
      <c r="AB49" s="1"/>
      <c r="AC49" s="26"/>
    </row>
    <row r="50" spans="9:29" s="23" customFormat="1" x14ac:dyDescent="0.25"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1"/>
      <c r="X50" s="1"/>
      <c r="Y50" s="1"/>
      <c r="Z50" s="1"/>
      <c r="AA50" s="1"/>
      <c r="AB50" s="1"/>
      <c r="AC50" s="26"/>
    </row>
    <row r="51" spans="9:29" s="23" customFormat="1" x14ac:dyDescent="0.25"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1"/>
      <c r="X51" s="1"/>
      <c r="Y51" s="1"/>
      <c r="Z51" s="1"/>
      <c r="AA51" s="1"/>
      <c r="AB51" s="1"/>
      <c r="AC51" s="26"/>
    </row>
    <row r="52" spans="9:29" s="23" customFormat="1" x14ac:dyDescent="0.25"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1"/>
      <c r="X52" s="1"/>
      <c r="Y52" s="1"/>
      <c r="Z52" s="1"/>
      <c r="AA52" s="1"/>
      <c r="AB52" s="1"/>
      <c r="AC52" s="26"/>
    </row>
    <row r="53" spans="9:29" s="23" customFormat="1" x14ac:dyDescent="0.25"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1"/>
      <c r="X53" s="1"/>
      <c r="Y53" s="1"/>
      <c r="Z53" s="1"/>
      <c r="AA53" s="1"/>
      <c r="AB53" s="1"/>
      <c r="AC53" s="26"/>
    </row>
    <row r="54" spans="9:29" s="23" customFormat="1" x14ac:dyDescent="0.25"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1"/>
      <c r="X54" s="1"/>
      <c r="Y54" s="1"/>
      <c r="Z54" s="1"/>
      <c r="AA54" s="1"/>
      <c r="AB54" s="1"/>
      <c r="AC54" s="26"/>
    </row>
    <row r="55" spans="9:29" s="23" customFormat="1" x14ac:dyDescent="0.25"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1"/>
      <c r="X55" s="1"/>
      <c r="Y55" s="1"/>
      <c r="Z55" s="1"/>
      <c r="AA55" s="1"/>
      <c r="AB55" s="1"/>
      <c r="AC55" s="26"/>
    </row>
    <row r="56" spans="9:29" s="23" customFormat="1" x14ac:dyDescent="0.25"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1"/>
      <c r="X56" s="1"/>
      <c r="Y56" s="1"/>
      <c r="Z56" s="1"/>
      <c r="AA56" s="1"/>
      <c r="AB56" s="1"/>
      <c r="AC56" s="26"/>
    </row>
    <row r="57" spans="9:29" s="23" customFormat="1" x14ac:dyDescent="0.25"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1"/>
      <c r="X57" s="1"/>
      <c r="Y57" s="1"/>
      <c r="Z57" s="1"/>
      <c r="AA57" s="1"/>
      <c r="AB57" s="1"/>
      <c r="AC57" s="26"/>
    </row>
    <row r="58" spans="9:29" s="23" customFormat="1" x14ac:dyDescent="0.25"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1"/>
      <c r="X58" s="1"/>
      <c r="Y58" s="1"/>
      <c r="Z58" s="1"/>
      <c r="AA58" s="1"/>
      <c r="AB58" s="1"/>
      <c r="AC58" s="26"/>
    </row>
    <row r="59" spans="9:29" s="23" customFormat="1" x14ac:dyDescent="0.25"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1"/>
      <c r="X59" s="1"/>
      <c r="Y59" s="1"/>
      <c r="Z59" s="1"/>
      <c r="AA59" s="1"/>
      <c r="AB59" s="1"/>
      <c r="AC59" s="26"/>
    </row>
    <row r="60" spans="9:29" s="23" customFormat="1" x14ac:dyDescent="0.25"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1"/>
      <c r="X60" s="1"/>
      <c r="Y60" s="1"/>
      <c r="Z60" s="1"/>
      <c r="AA60" s="1"/>
      <c r="AB60" s="1"/>
      <c r="AC60" s="26"/>
    </row>
    <row r="61" spans="9:29" s="23" customFormat="1" x14ac:dyDescent="0.25"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1"/>
      <c r="X61" s="1"/>
      <c r="Y61" s="1"/>
      <c r="Z61" s="1"/>
      <c r="AA61" s="1"/>
      <c r="AB61" s="1"/>
      <c r="AC61" s="26"/>
    </row>
    <row r="62" spans="9:29" s="23" customFormat="1" x14ac:dyDescent="0.25"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1"/>
      <c r="X62" s="1"/>
      <c r="Y62" s="1"/>
      <c r="Z62" s="1"/>
      <c r="AA62" s="1"/>
      <c r="AB62" s="1"/>
      <c r="AC62" s="26"/>
    </row>
    <row r="63" spans="9:29" s="23" customFormat="1" x14ac:dyDescent="0.25"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1"/>
      <c r="X63" s="1"/>
      <c r="Y63" s="1"/>
      <c r="Z63" s="1"/>
      <c r="AA63" s="1"/>
      <c r="AB63" s="1"/>
      <c r="AC63" s="26"/>
    </row>
    <row r="64" spans="9:29" s="23" customFormat="1" x14ac:dyDescent="0.25"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1"/>
      <c r="X64" s="1"/>
      <c r="Y64" s="1"/>
      <c r="Z64" s="1"/>
      <c r="AA64" s="1"/>
      <c r="AB64" s="1"/>
      <c r="AC64" s="26"/>
    </row>
    <row r="65" spans="2:29" s="23" customFormat="1" x14ac:dyDescent="0.25">
      <c r="I65" s="26"/>
      <c r="J65" s="26"/>
      <c r="K65" s="26"/>
      <c r="L65" s="26"/>
      <c r="M65" s="26"/>
      <c r="N65" s="26"/>
      <c r="O65" s="26"/>
      <c r="V65" s="26"/>
      <c r="W65" s="1"/>
      <c r="X65" s="1"/>
      <c r="Y65" s="1"/>
      <c r="Z65" s="1"/>
      <c r="AA65" s="1"/>
      <c r="AB65" s="1"/>
      <c r="AC65" s="26"/>
    </row>
    <row r="66" spans="2:29" s="23" customFormat="1" x14ac:dyDescent="0.25">
      <c r="I66" s="26"/>
      <c r="J66" s="26"/>
      <c r="K66" s="26"/>
      <c r="L66" s="26"/>
      <c r="M66" s="26"/>
      <c r="N66" s="26"/>
      <c r="O66" s="26"/>
      <c r="V66" s="26"/>
      <c r="W66" s="1"/>
      <c r="X66" s="1"/>
      <c r="Y66" s="1"/>
      <c r="Z66" s="1"/>
      <c r="AA66" s="1"/>
      <c r="AB66" s="1"/>
      <c r="AC66" s="26"/>
    </row>
    <row r="67" spans="2:29" s="23" customFormat="1" x14ac:dyDescent="0.25">
      <c r="I67" s="26"/>
      <c r="J67" s="26"/>
      <c r="K67" s="26"/>
      <c r="L67" s="26"/>
      <c r="M67" s="26"/>
      <c r="N67" s="26"/>
      <c r="O67" s="26"/>
      <c r="V67" s="26"/>
      <c r="W67" s="1"/>
      <c r="X67" s="1"/>
      <c r="Y67" s="1"/>
      <c r="Z67" s="1"/>
      <c r="AA67" s="1"/>
      <c r="AB67" s="1"/>
      <c r="AC67" s="26"/>
    </row>
    <row r="68" spans="2:29" s="23" customFormat="1" x14ac:dyDescent="0.25">
      <c r="I68" s="26"/>
      <c r="J68" s="26"/>
      <c r="K68" s="26"/>
      <c r="L68" s="26"/>
      <c r="M68" s="26"/>
      <c r="N68" s="26"/>
      <c r="O68" s="26"/>
      <c r="V68" s="26"/>
      <c r="W68" s="1"/>
      <c r="X68" s="1"/>
      <c r="Y68" s="1"/>
      <c r="Z68" s="1"/>
      <c r="AA68" s="1"/>
      <c r="AB68" s="1"/>
      <c r="AC68" s="26"/>
    </row>
    <row r="69" spans="2:29" s="23" customFormat="1" x14ac:dyDescent="0.25">
      <c r="I69" s="26"/>
      <c r="J69" s="26"/>
      <c r="K69" s="26"/>
      <c r="L69" s="26"/>
      <c r="M69" s="26"/>
      <c r="N69" s="26"/>
      <c r="O69" s="26"/>
      <c r="V69" s="26"/>
      <c r="W69" s="1"/>
      <c r="X69" s="1"/>
      <c r="Y69" s="1"/>
      <c r="Z69" s="1"/>
      <c r="AA69" s="1"/>
      <c r="AB69" s="1"/>
      <c r="AC69" s="26"/>
    </row>
    <row r="70" spans="2:29" s="23" customFormat="1" x14ac:dyDescent="0.25">
      <c r="I70" s="26"/>
      <c r="J70" s="26"/>
      <c r="K70" s="26"/>
      <c r="L70" s="26"/>
      <c r="M70" s="26"/>
      <c r="N70" s="26"/>
      <c r="O70" s="26"/>
      <c r="V70" s="26"/>
      <c r="W70" s="1"/>
      <c r="X70" s="1"/>
      <c r="Y70" s="1"/>
      <c r="Z70" s="1"/>
      <c r="AA70" s="1"/>
      <c r="AB70" s="1"/>
      <c r="AC70" s="26"/>
    </row>
    <row r="71" spans="2:29" s="23" customFormat="1" x14ac:dyDescent="0.25">
      <c r="I71" s="26"/>
      <c r="J71" s="26"/>
      <c r="K71" s="26"/>
      <c r="L71" s="26"/>
      <c r="M71" s="26"/>
      <c r="N71" s="26"/>
      <c r="O71" s="26"/>
      <c r="P71" s="1"/>
      <c r="Q71" s="1"/>
      <c r="R71" s="1"/>
      <c r="S71" s="1"/>
      <c r="T71" s="1"/>
      <c r="U71" s="1"/>
      <c r="V71" s="26"/>
      <c r="W71" s="1"/>
      <c r="X71" s="1"/>
      <c r="Y71" s="1"/>
      <c r="Z71" s="1"/>
      <c r="AA71" s="1"/>
      <c r="AB71" s="1"/>
      <c r="AC71" s="26"/>
    </row>
    <row r="72" spans="2:29" s="23" customFormat="1" x14ac:dyDescent="0.25">
      <c r="B72" s="1"/>
      <c r="C72" s="1"/>
      <c r="D72" s="1"/>
      <c r="E72" s="1"/>
      <c r="F72" s="1"/>
      <c r="I72" s="26"/>
      <c r="J72" s="26"/>
      <c r="K72" s="26"/>
      <c r="L72" s="26"/>
      <c r="M72" s="26"/>
      <c r="N72" s="26"/>
      <c r="O72" s="26"/>
      <c r="P72" s="1"/>
      <c r="Q72" s="1"/>
      <c r="R72" s="1"/>
      <c r="S72" s="1"/>
      <c r="T72" s="1"/>
      <c r="U72" s="1"/>
      <c r="V72" s="26"/>
      <c r="W72" s="1"/>
      <c r="X72" s="1"/>
      <c r="Y72" s="1"/>
      <c r="Z72" s="1"/>
      <c r="AA72" s="1"/>
      <c r="AB72" s="1"/>
      <c r="AC72" s="26"/>
    </row>
    <row r="73" spans="2:29" s="23" customFormat="1" x14ac:dyDescent="0.25">
      <c r="B73" s="1"/>
      <c r="C73" s="1"/>
      <c r="D73" s="1"/>
      <c r="E73" s="1"/>
      <c r="F73" s="1"/>
      <c r="I73" s="26"/>
      <c r="J73" s="26"/>
      <c r="K73" s="26"/>
      <c r="L73" s="26"/>
      <c r="M73" s="26"/>
      <c r="N73" s="26"/>
      <c r="O73" s="26"/>
      <c r="P73" s="1"/>
      <c r="Q73" s="1"/>
      <c r="R73" s="1"/>
      <c r="S73" s="1"/>
      <c r="T73" s="1"/>
      <c r="U73" s="1"/>
      <c r="V73" s="26"/>
      <c r="W73" s="1"/>
      <c r="X73" s="1"/>
      <c r="Y73" s="1"/>
      <c r="Z73" s="1"/>
      <c r="AA73" s="1"/>
      <c r="AB73" s="1"/>
      <c r="AC73" s="26"/>
    </row>
    <row r="74" spans="2:29" s="23" customFormat="1" x14ac:dyDescent="0.25">
      <c r="B74" s="1"/>
      <c r="C74" s="1"/>
      <c r="D74" s="1"/>
      <c r="E74" s="1"/>
      <c r="F74" s="1"/>
      <c r="I74" s="26"/>
      <c r="J74" s="26"/>
      <c r="K74" s="26"/>
      <c r="L74" s="26"/>
      <c r="M74" s="26"/>
      <c r="N74" s="26"/>
      <c r="O74" s="26"/>
      <c r="P74" s="1"/>
      <c r="Q74" s="1"/>
      <c r="R74" s="1"/>
      <c r="S74" s="1"/>
      <c r="T74" s="1"/>
      <c r="U74" s="1"/>
      <c r="V74" s="26"/>
      <c r="W74" s="1"/>
      <c r="X74" s="1"/>
      <c r="Y74" s="1"/>
      <c r="Z74" s="1"/>
      <c r="AA74" s="1"/>
      <c r="AB74" s="1"/>
      <c r="AC74" s="26"/>
    </row>
    <row r="75" spans="2:29" s="23" customFormat="1" x14ac:dyDescent="0.25">
      <c r="B75" s="1"/>
      <c r="C75" s="1"/>
      <c r="D75" s="1"/>
      <c r="E75" s="1"/>
      <c r="F75" s="1"/>
      <c r="I75" s="26"/>
      <c r="J75" s="26"/>
      <c r="K75" s="26"/>
      <c r="L75" s="26"/>
      <c r="M75" s="26"/>
      <c r="N75" s="26"/>
      <c r="O75" s="26"/>
      <c r="P75" s="1"/>
      <c r="Q75" s="1"/>
      <c r="R75" s="1"/>
      <c r="S75" s="1"/>
      <c r="T75" s="1"/>
      <c r="U75" s="1"/>
      <c r="V75" s="26"/>
      <c r="W75" s="1"/>
      <c r="X75" s="1"/>
      <c r="Y75" s="1"/>
      <c r="Z75" s="1"/>
      <c r="AA75" s="1"/>
      <c r="AB75" s="1"/>
      <c r="AC75" s="26"/>
    </row>
    <row r="76" spans="2:29" s="23" customFormat="1" x14ac:dyDescent="0.25">
      <c r="B76" s="1"/>
      <c r="C76" s="1"/>
      <c r="D76" s="1"/>
      <c r="E76" s="1"/>
      <c r="F76" s="1"/>
      <c r="I76" s="26"/>
      <c r="J76" s="26"/>
      <c r="K76" s="26"/>
      <c r="L76" s="26"/>
      <c r="M76" s="26"/>
      <c r="N76" s="26"/>
      <c r="O76" s="26"/>
      <c r="P76" s="1"/>
      <c r="Q76" s="1"/>
      <c r="R76" s="1"/>
      <c r="S76" s="1"/>
      <c r="T76" s="1"/>
      <c r="U76" s="1"/>
      <c r="V76" s="26"/>
      <c r="W76" s="1"/>
      <c r="X76" s="1"/>
      <c r="Y76" s="1"/>
      <c r="Z76" s="1"/>
      <c r="AA76" s="1"/>
      <c r="AB76" s="1"/>
      <c r="AC76" s="26"/>
    </row>
    <row r="77" spans="2:29" s="23" customFormat="1" x14ac:dyDescent="0.25">
      <c r="B77" s="1"/>
      <c r="C77" s="1"/>
      <c r="D77" s="1"/>
      <c r="E77" s="1"/>
      <c r="F77" s="1"/>
      <c r="I77" s="26"/>
      <c r="J77" s="26"/>
      <c r="K77" s="26"/>
      <c r="L77" s="26"/>
      <c r="M77" s="26"/>
      <c r="N77" s="26"/>
      <c r="O77" s="26"/>
      <c r="P77" s="1"/>
      <c r="Q77" s="1"/>
      <c r="R77" s="1"/>
      <c r="S77" s="1"/>
      <c r="T77" s="1"/>
      <c r="U77" s="1"/>
      <c r="V77" s="26"/>
      <c r="W77" s="1"/>
      <c r="X77" s="1"/>
      <c r="Y77" s="1"/>
      <c r="Z77" s="1"/>
      <c r="AA77" s="1"/>
      <c r="AB77" s="1"/>
      <c r="AC77" s="26"/>
    </row>
    <row r="78" spans="2:29" s="23" customFormat="1" x14ac:dyDescent="0.25">
      <c r="B78" s="1"/>
      <c r="C78" s="1"/>
      <c r="D78" s="1"/>
      <c r="E78" s="1"/>
      <c r="F78" s="1"/>
      <c r="G78" s="1"/>
      <c r="I78" s="26"/>
      <c r="J78" s="26"/>
      <c r="K78" s="26"/>
      <c r="L78" s="26"/>
      <c r="M78" s="26"/>
      <c r="N78" s="26"/>
      <c r="O78" s="26"/>
      <c r="P78" s="1"/>
      <c r="Q78" s="1"/>
      <c r="R78" s="1"/>
      <c r="S78" s="1"/>
      <c r="T78" s="1"/>
      <c r="U78" s="1"/>
      <c r="V78" s="26"/>
      <c r="W78" s="1"/>
      <c r="X78" s="1"/>
      <c r="Y78" s="1"/>
      <c r="Z78" s="1"/>
      <c r="AA78" s="1"/>
      <c r="AB78" s="1"/>
      <c r="AC78" s="26"/>
    </row>
    <row r="79" spans="2:29" s="23" customFormat="1" x14ac:dyDescent="0.25">
      <c r="B79" s="1"/>
      <c r="C79" s="1"/>
      <c r="D79" s="1"/>
      <c r="E79" s="1"/>
      <c r="F79" s="1"/>
      <c r="G79" s="1"/>
      <c r="I79" s="26"/>
      <c r="J79" s="26"/>
      <c r="K79" s="26"/>
      <c r="L79" s="26"/>
      <c r="M79" s="26"/>
      <c r="N79" s="26"/>
      <c r="O79" s="26"/>
      <c r="P79" s="1"/>
      <c r="Q79" s="1"/>
      <c r="R79" s="1"/>
      <c r="S79" s="1"/>
      <c r="T79" s="1"/>
      <c r="U79" s="1"/>
      <c r="V79" s="26"/>
      <c r="W79" s="1"/>
      <c r="X79" s="1"/>
      <c r="Y79" s="1"/>
      <c r="Z79" s="1"/>
      <c r="AA79" s="1"/>
      <c r="AB79" s="1"/>
      <c r="AC79" s="26"/>
    </row>
    <row r="80" spans="2:29" s="23" customFormat="1" x14ac:dyDescent="0.25">
      <c r="B80" s="1"/>
      <c r="C80" s="1"/>
      <c r="D80" s="1"/>
      <c r="E80" s="1"/>
      <c r="F80" s="1"/>
      <c r="G80" s="1"/>
      <c r="I80" s="26"/>
      <c r="J80" s="26"/>
      <c r="K80" s="26"/>
      <c r="L80" s="26"/>
      <c r="M80" s="26"/>
      <c r="N80" s="26"/>
      <c r="O80" s="26"/>
      <c r="P80" s="1"/>
      <c r="Q80" s="1"/>
      <c r="R80" s="1"/>
      <c r="S80" s="1"/>
      <c r="T80" s="1"/>
      <c r="U80" s="1"/>
      <c r="V80" s="26"/>
      <c r="W80" s="1"/>
      <c r="X80" s="1"/>
      <c r="Y80" s="1"/>
      <c r="Z80" s="1"/>
      <c r="AA80" s="1"/>
      <c r="AB80" s="1"/>
      <c r="AC80" s="26"/>
    </row>
    <row r="81" spans="2:29" s="23" customFormat="1" x14ac:dyDescent="0.25">
      <c r="B81" s="1"/>
      <c r="C81" s="1"/>
      <c r="D81" s="1"/>
      <c r="E81" s="1"/>
      <c r="F81" s="1"/>
      <c r="G81" s="1"/>
      <c r="I81" s="26"/>
      <c r="J81" s="26"/>
      <c r="K81" s="26"/>
      <c r="L81" s="26"/>
      <c r="M81" s="26"/>
      <c r="N81" s="26"/>
      <c r="O81" s="26"/>
      <c r="P81" s="1"/>
      <c r="Q81" s="1"/>
      <c r="R81" s="1"/>
      <c r="S81" s="1"/>
      <c r="T81" s="1"/>
      <c r="U81" s="1"/>
      <c r="V81" s="26"/>
      <c r="W81" s="1"/>
      <c r="X81" s="1"/>
      <c r="Y81" s="1"/>
      <c r="Z81" s="1"/>
      <c r="AA81" s="1"/>
      <c r="AB81" s="1"/>
      <c r="AC81" s="26"/>
    </row>
    <row r="82" spans="2:29" s="23" customFormat="1" x14ac:dyDescent="0.25">
      <c r="B82" s="1"/>
      <c r="C82" s="1"/>
      <c r="D82" s="1"/>
      <c r="E82" s="1"/>
      <c r="F82" s="1"/>
      <c r="G82" s="1"/>
      <c r="I82" s="26"/>
      <c r="J82" s="26"/>
      <c r="K82" s="26"/>
      <c r="L82" s="26"/>
      <c r="M82" s="26"/>
      <c r="N82" s="26"/>
      <c r="O82" s="26"/>
      <c r="P82" s="1"/>
      <c r="Q82" s="1"/>
      <c r="R82" s="1"/>
      <c r="S82" s="1"/>
      <c r="T82" s="1"/>
      <c r="U82" s="1"/>
      <c r="V82" s="26"/>
      <c r="W82" s="1"/>
      <c r="X82" s="1"/>
      <c r="Y82" s="1"/>
      <c r="Z82" s="1"/>
      <c r="AA82" s="1"/>
      <c r="AB82" s="1"/>
      <c r="AC82" s="26"/>
    </row>
    <row r="83" spans="2:29" s="23" customFormat="1" x14ac:dyDescent="0.25">
      <c r="B83" s="1"/>
      <c r="C83" s="1"/>
      <c r="D83" s="1"/>
      <c r="E83" s="1"/>
      <c r="F83" s="1"/>
      <c r="G83" s="1"/>
      <c r="O83" s="26"/>
      <c r="P83" s="1"/>
      <c r="Q83" s="1"/>
      <c r="R83" s="1"/>
      <c r="S83" s="1"/>
      <c r="T83" s="1"/>
      <c r="U83" s="1"/>
      <c r="V83" s="26"/>
      <c r="W83" s="1"/>
      <c r="X83" s="1"/>
      <c r="Y83" s="1"/>
      <c r="Z83" s="1"/>
      <c r="AA83" s="1"/>
      <c r="AB83" s="1"/>
      <c r="AC83" s="26"/>
    </row>
    <row r="84" spans="2:29" s="23" customFormat="1" x14ac:dyDescent="0.25">
      <c r="B84" s="1"/>
      <c r="C84" s="1"/>
      <c r="D84" s="1"/>
      <c r="E84" s="1"/>
      <c r="F84" s="1"/>
      <c r="G84" s="1"/>
      <c r="O84" s="26"/>
      <c r="P84" s="1"/>
      <c r="Q84" s="1"/>
      <c r="R84" s="1"/>
      <c r="S84" s="1"/>
      <c r="T84" s="1"/>
      <c r="U84" s="1"/>
      <c r="V84" s="26"/>
      <c r="W84" s="1"/>
      <c r="X84" s="1"/>
      <c r="Y84" s="1"/>
      <c r="Z84" s="1"/>
      <c r="AA84" s="1"/>
      <c r="AB84" s="1"/>
      <c r="AC84" s="26"/>
    </row>
    <row r="85" spans="2:29" s="23" customFormat="1" x14ac:dyDescent="0.25">
      <c r="B85" s="1"/>
      <c r="C85" s="1"/>
      <c r="D85" s="1"/>
      <c r="E85" s="1"/>
      <c r="F85" s="1"/>
      <c r="G85" s="1"/>
      <c r="O85" s="26"/>
      <c r="P85" s="1"/>
      <c r="Q85" s="1"/>
      <c r="R85" s="1"/>
      <c r="S85" s="1"/>
      <c r="T85" s="1"/>
      <c r="U85" s="1"/>
      <c r="V85" s="26"/>
      <c r="W85" s="1"/>
      <c r="X85" s="1"/>
      <c r="Y85" s="1"/>
      <c r="Z85" s="1"/>
      <c r="AA85" s="1"/>
      <c r="AB85" s="1"/>
      <c r="AC85" s="26"/>
    </row>
    <row r="86" spans="2:29" s="23" customFormat="1" x14ac:dyDescent="0.25">
      <c r="B86" s="1"/>
      <c r="C86" s="1"/>
      <c r="D86" s="1"/>
      <c r="E86" s="1"/>
      <c r="F86" s="1"/>
      <c r="G86" s="1"/>
      <c r="O86" s="26"/>
      <c r="P86" s="1"/>
      <c r="Q86" s="1"/>
      <c r="R86" s="1"/>
      <c r="S86" s="1"/>
      <c r="T86" s="1"/>
      <c r="U86" s="1"/>
      <c r="V86" s="26"/>
      <c r="W86" s="1"/>
      <c r="X86" s="1"/>
      <c r="Y86" s="1"/>
      <c r="Z86" s="1"/>
      <c r="AA86" s="1"/>
      <c r="AB86" s="1"/>
      <c r="AC86" s="26"/>
    </row>
    <row r="87" spans="2:29" s="23" customFormat="1" x14ac:dyDescent="0.25">
      <c r="B87" s="1"/>
      <c r="C87" s="1"/>
      <c r="D87" s="1"/>
      <c r="E87" s="1"/>
      <c r="F87" s="1"/>
      <c r="G87" s="1"/>
      <c r="O87" s="26"/>
      <c r="P87" s="1"/>
      <c r="Q87" s="1"/>
      <c r="R87" s="1"/>
      <c r="S87" s="1"/>
      <c r="T87" s="1"/>
      <c r="U87" s="1"/>
      <c r="V87" s="26"/>
      <c r="W87" s="1"/>
      <c r="X87" s="1"/>
      <c r="Y87" s="1"/>
      <c r="Z87" s="1"/>
      <c r="AA87" s="1"/>
      <c r="AB87" s="1"/>
      <c r="AC87" s="26"/>
    </row>
    <row r="88" spans="2:29" s="23" customFormat="1" x14ac:dyDescent="0.25">
      <c r="B88" s="1"/>
      <c r="C88" s="1"/>
      <c r="D88" s="1"/>
      <c r="E88" s="1"/>
      <c r="F88" s="1"/>
      <c r="G88" s="1"/>
      <c r="O88" s="26"/>
      <c r="P88" s="1"/>
      <c r="Q88" s="1"/>
      <c r="R88" s="1"/>
      <c r="S88" s="1"/>
      <c r="T88" s="1"/>
      <c r="U88" s="1"/>
      <c r="V88" s="26"/>
      <c r="W88" s="1"/>
      <c r="X88" s="1"/>
      <c r="Y88" s="1"/>
      <c r="Z88" s="1"/>
      <c r="AA88" s="1"/>
      <c r="AB88" s="1"/>
      <c r="AC88" s="26"/>
    </row>
    <row r="89" spans="2:29" s="23" customFormat="1" x14ac:dyDescent="0.25">
      <c r="B89" s="1"/>
      <c r="C89" s="1"/>
      <c r="D89" s="1"/>
      <c r="E89" s="1"/>
      <c r="F89" s="1"/>
      <c r="G89" s="1"/>
      <c r="I89" s="1"/>
      <c r="J89" s="1"/>
      <c r="K89" s="1"/>
      <c r="L89" s="1"/>
      <c r="M89" s="1"/>
      <c r="N89" s="1"/>
      <c r="O89" s="26"/>
      <c r="P89" s="1"/>
      <c r="Q89" s="1"/>
      <c r="R89" s="1"/>
      <c r="S89" s="1"/>
      <c r="T89" s="1"/>
      <c r="U89" s="1"/>
      <c r="V89" s="26"/>
      <c r="W89" s="1"/>
      <c r="X89" s="1"/>
      <c r="Y89" s="1"/>
      <c r="Z89" s="1"/>
      <c r="AA89" s="1"/>
      <c r="AB89" s="1"/>
      <c r="AC89" s="26"/>
    </row>
    <row r="90" spans="2:29" s="23" customFormat="1" x14ac:dyDescent="0.25">
      <c r="B90" s="1"/>
      <c r="C90" s="1"/>
      <c r="D90" s="1"/>
      <c r="E90" s="1"/>
      <c r="F90" s="1"/>
      <c r="G90" s="1"/>
      <c r="I90" s="1"/>
      <c r="J90" s="1"/>
      <c r="K90" s="1"/>
      <c r="L90" s="1"/>
      <c r="M90" s="1"/>
      <c r="N90" s="1"/>
      <c r="O90" s="26"/>
      <c r="P90" s="1"/>
      <c r="Q90" s="1"/>
      <c r="R90" s="1"/>
      <c r="S90" s="1"/>
      <c r="T90" s="1"/>
      <c r="U90" s="1"/>
      <c r="V90" s="26"/>
      <c r="W90" s="1"/>
      <c r="X90" s="1"/>
      <c r="Y90" s="1"/>
      <c r="Z90" s="1"/>
      <c r="AA90" s="1"/>
      <c r="AB90" s="1"/>
      <c r="AC90" s="26"/>
    </row>
    <row r="91" spans="2:29" s="23" customFormat="1" x14ac:dyDescent="0.25">
      <c r="B91" s="1"/>
      <c r="C91" s="1"/>
      <c r="D91" s="1"/>
      <c r="E91" s="1"/>
      <c r="F91" s="1"/>
      <c r="G91" s="1"/>
      <c r="I91" s="1"/>
      <c r="J91" s="1"/>
      <c r="K91" s="1"/>
      <c r="L91" s="1"/>
      <c r="M91" s="1"/>
      <c r="N91" s="1"/>
      <c r="O91" s="26"/>
      <c r="P91" s="1"/>
      <c r="Q91" s="1"/>
      <c r="R91" s="1"/>
      <c r="S91" s="1"/>
      <c r="T91" s="1"/>
      <c r="U91" s="1"/>
      <c r="V91" s="26"/>
      <c r="W91" s="1"/>
      <c r="X91" s="1"/>
      <c r="Y91" s="1"/>
      <c r="Z91" s="1"/>
      <c r="AA91" s="1"/>
      <c r="AB91" s="1"/>
      <c r="AC91" s="26"/>
    </row>
    <row r="92" spans="2:29" s="23" customFormat="1" x14ac:dyDescent="0.25">
      <c r="B92" s="1"/>
      <c r="C92" s="1"/>
      <c r="D92" s="1"/>
      <c r="E92" s="1"/>
      <c r="F92" s="1"/>
      <c r="G92" s="1"/>
      <c r="I92" s="1"/>
      <c r="J92" s="1"/>
      <c r="K92" s="1"/>
      <c r="L92" s="1"/>
      <c r="M92" s="1"/>
      <c r="N92" s="1"/>
      <c r="O92" s="26"/>
      <c r="P92" s="1"/>
      <c r="Q92" s="1"/>
      <c r="R92" s="1"/>
      <c r="S92" s="1"/>
      <c r="T92" s="1"/>
      <c r="U92" s="1"/>
      <c r="V92" s="26"/>
      <c r="W92" s="1"/>
      <c r="X92" s="1"/>
      <c r="Y92" s="1"/>
      <c r="Z92" s="1"/>
      <c r="AA92" s="1"/>
      <c r="AB92" s="1"/>
      <c r="AC92" s="26"/>
    </row>
    <row r="93" spans="2:29" s="23" customFormat="1" x14ac:dyDescent="0.25">
      <c r="B93" s="1"/>
      <c r="C93" s="1"/>
      <c r="D93" s="1"/>
      <c r="E93" s="1"/>
      <c r="F93" s="1"/>
      <c r="G93" s="1"/>
      <c r="I93" s="1"/>
      <c r="J93" s="1"/>
      <c r="K93" s="1"/>
      <c r="L93" s="1"/>
      <c r="M93" s="1"/>
      <c r="N93" s="1"/>
      <c r="O93" s="26"/>
      <c r="P93" s="1"/>
      <c r="Q93" s="1"/>
      <c r="R93" s="1"/>
      <c r="S93" s="1"/>
      <c r="T93" s="1"/>
      <c r="U93" s="1"/>
      <c r="V93" s="26"/>
      <c r="W93" s="1"/>
      <c r="X93" s="1"/>
      <c r="Y93" s="1"/>
      <c r="Z93" s="1"/>
      <c r="AA93" s="1"/>
      <c r="AB93" s="1"/>
      <c r="AC93" s="26"/>
    </row>
    <row r="94" spans="2:29" s="23" customFormat="1" x14ac:dyDescent="0.25">
      <c r="B94" s="1"/>
      <c r="C94" s="1"/>
      <c r="D94" s="1"/>
      <c r="E94" s="1"/>
      <c r="F94" s="1"/>
      <c r="G94" s="1"/>
      <c r="I94" s="1"/>
      <c r="J94" s="1"/>
      <c r="K94" s="1"/>
      <c r="L94" s="1"/>
      <c r="M94" s="1"/>
      <c r="N94" s="1"/>
      <c r="O94" s="26"/>
      <c r="P94" s="1"/>
      <c r="Q94" s="1"/>
      <c r="R94" s="1"/>
      <c r="S94" s="1"/>
      <c r="T94" s="1"/>
      <c r="U94" s="1"/>
      <c r="V94" s="26"/>
      <c r="W94" s="1"/>
      <c r="X94" s="1"/>
      <c r="Y94" s="1"/>
      <c r="Z94" s="1"/>
      <c r="AA94" s="1"/>
      <c r="AB94" s="1"/>
      <c r="AC94" s="26"/>
    </row>
    <row r="95" spans="2:29" s="23" customFormat="1" x14ac:dyDescent="0.25">
      <c r="B95" s="1"/>
      <c r="C95" s="1"/>
      <c r="D95" s="1"/>
      <c r="E95" s="1"/>
      <c r="F95" s="1"/>
      <c r="G95" s="1"/>
      <c r="I95" s="1"/>
      <c r="J95" s="1"/>
      <c r="K95" s="1"/>
      <c r="L95" s="1"/>
      <c r="M95" s="1"/>
      <c r="N95" s="1"/>
      <c r="O95" s="26"/>
      <c r="P95" s="1"/>
      <c r="Q95" s="1"/>
      <c r="R95" s="1"/>
      <c r="S95" s="1"/>
      <c r="T95" s="1"/>
      <c r="U95" s="1"/>
      <c r="V95" s="26"/>
      <c r="W95" s="1"/>
      <c r="X95" s="1"/>
      <c r="Y95" s="1"/>
      <c r="Z95" s="1"/>
      <c r="AA95" s="1"/>
      <c r="AB95" s="1"/>
      <c r="AC95" s="26"/>
    </row>
    <row r="96" spans="2:29" s="23" customFormat="1" x14ac:dyDescent="0.25">
      <c r="B96" s="1"/>
      <c r="C96" s="1"/>
      <c r="D96" s="1"/>
      <c r="E96" s="1"/>
      <c r="F96" s="1"/>
      <c r="G96" s="1"/>
      <c r="I96" s="1"/>
      <c r="J96" s="1"/>
      <c r="K96" s="1"/>
      <c r="L96" s="1"/>
      <c r="M96" s="1"/>
      <c r="N96" s="1"/>
      <c r="O96" s="26"/>
      <c r="P96" s="1"/>
      <c r="Q96" s="1"/>
      <c r="R96" s="1"/>
      <c r="S96" s="1"/>
      <c r="T96" s="1"/>
      <c r="U96" s="1"/>
      <c r="V96" s="26"/>
      <c r="W96" s="1"/>
      <c r="X96" s="1"/>
      <c r="Y96" s="1"/>
      <c r="Z96" s="1"/>
      <c r="AA96" s="1"/>
      <c r="AB96" s="1"/>
      <c r="AC96" s="26"/>
    </row>
    <row r="97" spans="2:34" s="23" customFormat="1" x14ac:dyDescent="0.25">
      <c r="B97" s="1"/>
      <c r="C97" s="1"/>
      <c r="D97" s="1"/>
      <c r="E97" s="1"/>
      <c r="F97" s="1"/>
      <c r="G97" s="1"/>
      <c r="I97" s="1"/>
      <c r="J97" s="1"/>
      <c r="K97" s="1"/>
      <c r="L97" s="1"/>
      <c r="M97" s="1"/>
      <c r="N97" s="1"/>
      <c r="O97" s="26"/>
      <c r="P97" s="1"/>
      <c r="Q97" s="1"/>
      <c r="R97" s="1"/>
      <c r="S97" s="1"/>
      <c r="T97" s="1"/>
      <c r="U97" s="1"/>
      <c r="V97" s="26"/>
      <c r="W97" s="1"/>
      <c r="X97" s="1"/>
      <c r="Y97" s="1"/>
      <c r="Z97" s="1"/>
      <c r="AA97" s="1"/>
      <c r="AB97" s="1"/>
      <c r="AC97" s="26"/>
    </row>
    <row r="98" spans="2:34" s="23" customFormat="1" x14ac:dyDescent="0.25">
      <c r="B98" s="1"/>
      <c r="C98" s="1"/>
      <c r="D98" s="1"/>
      <c r="E98" s="1"/>
      <c r="F98" s="1"/>
      <c r="G98" s="1"/>
      <c r="I98" s="1"/>
      <c r="J98" s="1"/>
      <c r="K98" s="1"/>
      <c r="L98" s="1"/>
      <c r="M98" s="1"/>
      <c r="N98" s="1"/>
      <c r="O98" s="26"/>
      <c r="P98" s="1"/>
      <c r="Q98" s="1"/>
      <c r="R98" s="1"/>
      <c r="S98" s="1"/>
      <c r="T98" s="1"/>
      <c r="U98" s="1"/>
      <c r="V98" s="26"/>
      <c r="W98" s="1"/>
      <c r="X98" s="1"/>
      <c r="Y98" s="1"/>
      <c r="Z98" s="1"/>
      <c r="AA98" s="1"/>
      <c r="AB98" s="1"/>
      <c r="AC98" s="26"/>
    </row>
    <row r="99" spans="2:34" s="23" customFormat="1" x14ac:dyDescent="0.25">
      <c r="B99" s="1"/>
      <c r="C99" s="1"/>
      <c r="D99" s="1"/>
      <c r="E99" s="1"/>
      <c r="F99" s="1"/>
      <c r="G99" s="1"/>
      <c r="I99" s="1"/>
      <c r="J99" s="1"/>
      <c r="K99" s="1"/>
      <c r="L99" s="1"/>
      <c r="M99" s="1"/>
      <c r="N99" s="1"/>
      <c r="O99" s="26"/>
      <c r="P99" s="1"/>
      <c r="Q99" s="1"/>
      <c r="R99" s="1"/>
      <c r="S99" s="1"/>
      <c r="T99" s="1"/>
      <c r="U99" s="1"/>
      <c r="V99" s="26"/>
      <c r="W99" s="1"/>
      <c r="X99" s="1"/>
      <c r="Y99" s="1"/>
      <c r="Z99" s="1"/>
      <c r="AA99" s="1"/>
      <c r="AB99" s="1"/>
      <c r="AC99" s="26"/>
    </row>
    <row r="100" spans="2:34" s="23" customFormat="1" x14ac:dyDescent="0.25">
      <c r="B100" s="1"/>
      <c r="C100" s="1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26"/>
      <c r="P100" s="1"/>
      <c r="Q100" s="1"/>
      <c r="R100" s="1"/>
      <c r="S100" s="1"/>
      <c r="T100" s="1"/>
      <c r="U100" s="1"/>
      <c r="V100" s="26"/>
      <c r="W100" s="1"/>
      <c r="X100" s="1"/>
      <c r="Y100" s="1"/>
      <c r="Z100" s="1"/>
      <c r="AA100" s="1"/>
      <c r="AB100" s="1"/>
      <c r="AC100" s="26"/>
    </row>
    <row r="101" spans="2:34" s="23" customFormat="1" x14ac:dyDescent="0.25">
      <c r="B101" s="1"/>
      <c r="C101" s="1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26"/>
      <c r="P101" s="1"/>
      <c r="Q101" s="1"/>
      <c r="R101" s="1"/>
      <c r="S101" s="1"/>
      <c r="T101" s="1"/>
      <c r="U101" s="1"/>
      <c r="V101" s="26"/>
      <c r="W101" s="1"/>
      <c r="X101" s="1"/>
      <c r="Y101" s="1"/>
      <c r="Z101" s="1"/>
      <c r="AA101" s="1"/>
      <c r="AB101" s="1"/>
      <c r="AC101" s="26"/>
    </row>
    <row r="102" spans="2:34" s="23" customFormat="1" x14ac:dyDescent="0.25">
      <c r="B102" s="1"/>
      <c r="C102" s="1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26"/>
      <c r="P102" s="1"/>
      <c r="Q102" s="1"/>
      <c r="R102" s="1"/>
      <c r="S102" s="1"/>
      <c r="T102" s="1"/>
      <c r="U102" s="1"/>
      <c r="V102" s="26"/>
      <c r="W102" s="1"/>
      <c r="X102" s="1"/>
      <c r="Y102" s="1"/>
      <c r="Z102" s="1"/>
      <c r="AA102" s="1"/>
      <c r="AB102" s="1"/>
      <c r="AC102" s="26"/>
    </row>
    <row r="103" spans="2:34" s="23" customFormat="1" x14ac:dyDescent="0.25">
      <c r="B103" s="1"/>
      <c r="C103" s="1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26"/>
      <c r="P103" s="1"/>
      <c r="Q103" s="1"/>
      <c r="R103" s="1"/>
      <c r="S103" s="1"/>
      <c r="T103" s="1"/>
      <c r="U103" s="1"/>
      <c r="V103" s="26"/>
      <c r="W103" s="1"/>
      <c r="X103" s="1"/>
      <c r="Y103" s="1"/>
      <c r="Z103" s="1"/>
      <c r="AA103" s="1"/>
      <c r="AB103" s="1"/>
      <c r="AC103" s="26"/>
    </row>
    <row r="104" spans="2:34" s="23" customFormat="1" x14ac:dyDescent="0.25">
      <c r="B104" s="1"/>
      <c r="C104" s="1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26"/>
      <c r="P104" s="1"/>
      <c r="Q104" s="1"/>
      <c r="R104" s="1"/>
      <c r="S104" s="1"/>
      <c r="T104" s="1"/>
      <c r="U104" s="1"/>
      <c r="V104" s="26"/>
      <c r="W104" s="1"/>
      <c r="X104" s="1"/>
      <c r="Y104" s="1"/>
      <c r="Z104" s="1"/>
      <c r="AA104" s="1"/>
      <c r="AB104" s="1"/>
      <c r="AC104" s="26"/>
    </row>
    <row r="105" spans="2:34" s="23" customFormat="1" x14ac:dyDescent="0.25">
      <c r="B105" s="1"/>
      <c r="C105" s="1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26"/>
      <c r="P105" s="1"/>
      <c r="Q105" s="1"/>
      <c r="R105" s="1"/>
      <c r="S105" s="1"/>
      <c r="T105" s="1"/>
      <c r="U105" s="1"/>
      <c r="V105" s="26"/>
      <c r="W105" s="1"/>
      <c r="X105" s="1"/>
      <c r="Y105" s="1"/>
      <c r="Z105" s="1"/>
      <c r="AA105" s="1"/>
      <c r="AB105" s="1"/>
      <c r="AC105" s="26"/>
    </row>
    <row r="106" spans="2:34" s="23" customFormat="1" x14ac:dyDescent="0.25">
      <c r="B106" s="1"/>
      <c r="C106" s="1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26"/>
      <c r="P106" s="1"/>
      <c r="Q106" s="1"/>
      <c r="R106" s="1"/>
      <c r="S106" s="1"/>
      <c r="T106" s="1"/>
      <c r="U106" s="1"/>
      <c r="V106" s="26"/>
      <c r="W106" s="1"/>
      <c r="X106" s="1"/>
      <c r="Y106" s="1"/>
      <c r="Z106" s="1"/>
      <c r="AA106" s="1"/>
      <c r="AB106" s="1"/>
      <c r="AC106" s="26"/>
    </row>
    <row r="107" spans="2:34" s="23" customFormat="1" x14ac:dyDescent="0.25">
      <c r="B107" s="1"/>
      <c r="C107" s="1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26"/>
      <c r="P107" s="1"/>
      <c r="Q107" s="1"/>
      <c r="R107" s="1"/>
      <c r="S107" s="1"/>
      <c r="T107" s="1"/>
      <c r="U107" s="1"/>
      <c r="V107" s="26"/>
      <c r="W107" s="1"/>
      <c r="X107" s="1"/>
      <c r="Y107" s="1"/>
      <c r="Z107" s="1"/>
      <c r="AA107" s="1"/>
      <c r="AB107" s="1"/>
      <c r="AC107" s="26"/>
    </row>
    <row r="108" spans="2:34" s="23" customFormat="1" x14ac:dyDescent="0.25">
      <c r="B108" s="1"/>
      <c r="C108" s="1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26"/>
      <c r="P108" s="1"/>
      <c r="Q108" s="1"/>
      <c r="R108" s="1"/>
      <c r="S108" s="1"/>
      <c r="T108" s="1"/>
      <c r="U108" s="1"/>
      <c r="V108" s="26"/>
      <c r="W108" s="1"/>
      <c r="X108" s="1"/>
      <c r="Y108" s="1"/>
      <c r="Z108" s="1"/>
      <c r="AA108" s="1"/>
      <c r="AB108" s="1"/>
      <c r="AC108" s="26"/>
      <c r="AD108" s="1"/>
      <c r="AE108" s="1"/>
      <c r="AF108" s="1"/>
      <c r="AG108" s="1"/>
      <c r="AH108" s="1"/>
    </row>
    <row r="109" spans="2:34" s="23" customFormat="1" x14ac:dyDescent="0.25">
      <c r="B109" s="1"/>
      <c r="C109" s="1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26"/>
      <c r="P109" s="1"/>
      <c r="Q109" s="1"/>
      <c r="R109" s="1"/>
      <c r="S109" s="1"/>
      <c r="T109" s="1"/>
      <c r="U109" s="1"/>
      <c r="V109" s="26"/>
      <c r="W109" s="1"/>
      <c r="X109" s="1"/>
      <c r="Y109" s="1"/>
      <c r="Z109" s="1"/>
      <c r="AA109" s="1"/>
      <c r="AB109" s="1"/>
      <c r="AC109" s="26"/>
      <c r="AD109" s="1"/>
      <c r="AE109" s="1"/>
      <c r="AF109" s="1"/>
      <c r="AG109" s="1"/>
      <c r="AH109" s="1"/>
    </row>
    <row r="110" spans="2:34" s="23" customFormat="1" x14ac:dyDescent="0.25">
      <c r="B110" s="1"/>
      <c r="C110" s="1"/>
      <c r="D110" s="1"/>
      <c r="E110" s="1"/>
      <c r="F110" s="1"/>
      <c r="G110" s="1"/>
      <c r="I110" s="1"/>
      <c r="J110" s="1"/>
      <c r="K110" s="1"/>
      <c r="L110" s="1"/>
      <c r="M110" s="1"/>
      <c r="N110" s="1"/>
      <c r="O110" s="26"/>
      <c r="P110" s="1"/>
      <c r="Q110" s="1"/>
      <c r="R110" s="1"/>
      <c r="S110" s="1"/>
      <c r="T110" s="1"/>
      <c r="U110" s="1"/>
      <c r="V110" s="26"/>
      <c r="W110" s="1"/>
      <c r="X110" s="1"/>
      <c r="Y110" s="1"/>
      <c r="Z110" s="1"/>
      <c r="AA110" s="1"/>
      <c r="AB110" s="1"/>
      <c r="AC110" s="26"/>
      <c r="AD110" s="1"/>
      <c r="AE110" s="1"/>
      <c r="AF110" s="1"/>
      <c r="AG110" s="1"/>
      <c r="AH110" s="1"/>
    </row>
    <row r="111" spans="2:34" s="23" customFormat="1" x14ac:dyDescent="0.25">
      <c r="B111" s="1"/>
      <c r="C111" s="1"/>
      <c r="D111" s="1"/>
      <c r="E111" s="1"/>
      <c r="F111" s="1"/>
      <c r="G111" s="1"/>
      <c r="I111" s="1"/>
      <c r="J111" s="1"/>
      <c r="K111" s="1"/>
      <c r="L111" s="1"/>
      <c r="M111" s="1"/>
      <c r="N111" s="1"/>
      <c r="O111" s="26"/>
      <c r="P111" s="1"/>
      <c r="Q111" s="1"/>
      <c r="R111" s="1"/>
      <c r="S111" s="1"/>
      <c r="T111" s="1"/>
      <c r="U111" s="1"/>
      <c r="V111" s="26"/>
      <c r="W111" s="1"/>
      <c r="X111" s="1"/>
      <c r="Y111" s="1"/>
      <c r="Z111" s="1"/>
      <c r="AA111" s="1"/>
      <c r="AB111" s="1"/>
      <c r="AC111" s="26"/>
      <c r="AD111" s="1"/>
      <c r="AE111" s="1"/>
      <c r="AF111" s="1"/>
      <c r="AG111" s="1"/>
      <c r="AH111" s="1"/>
    </row>
    <row r="112" spans="2:34" s="23" customFormat="1" x14ac:dyDescent="0.25">
      <c r="B112" s="1"/>
      <c r="C112" s="1"/>
      <c r="D112" s="1"/>
      <c r="E112" s="1"/>
      <c r="F112" s="1"/>
      <c r="G112" s="1"/>
      <c r="I112" s="1"/>
      <c r="J112" s="1"/>
      <c r="K112" s="1"/>
      <c r="L112" s="1"/>
      <c r="M112" s="1"/>
      <c r="N112" s="1"/>
      <c r="P112" s="1"/>
      <c r="Q112" s="1"/>
      <c r="R112" s="1"/>
      <c r="S112" s="1"/>
      <c r="T112" s="1"/>
      <c r="U112" s="1"/>
      <c r="W112" s="1"/>
      <c r="X112" s="1"/>
      <c r="Y112" s="1"/>
      <c r="Z112" s="1"/>
      <c r="AA112" s="1"/>
      <c r="AB112" s="1"/>
      <c r="AC112" s="26"/>
      <c r="AD112" s="1"/>
      <c r="AE112" s="1"/>
      <c r="AF112" s="1"/>
      <c r="AG112" s="1"/>
      <c r="AH112" s="1"/>
    </row>
    <row r="113" spans="2:34" s="23" customFormat="1" x14ac:dyDescent="0.25">
      <c r="B113" s="1"/>
      <c r="C113" s="1"/>
      <c r="D113" s="1"/>
      <c r="E113" s="1"/>
      <c r="F113" s="1"/>
      <c r="G113" s="1"/>
      <c r="I113" s="1"/>
      <c r="J113" s="1"/>
      <c r="K113" s="1"/>
      <c r="L113" s="1"/>
      <c r="M113" s="1"/>
      <c r="N113" s="1"/>
      <c r="P113" s="1"/>
      <c r="Q113" s="1"/>
      <c r="R113" s="1"/>
      <c r="S113" s="1"/>
      <c r="T113" s="1"/>
      <c r="U113" s="1"/>
      <c r="W113" s="1"/>
      <c r="X113" s="1"/>
      <c r="Y113" s="1"/>
      <c r="Z113" s="1"/>
      <c r="AA113" s="1"/>
      <c r="AB113" s="1"/>
      <c r="AD113" s="1"/>
      <c r="AE113" s="1"/>
      <c r="AF113" s="1"/>
      <c r="AG113" s="1"/>
      <c r="AH113" s="1"/>
    </row>
    <row r="114" spans="2:34" s="23" customFormat="1" x14ac:dyDescent="0.25">
      <c r="B114" s="1"/>
      <c r="C114" s="1"/>
      <c r="D114" s="1"/>
      <c r="E114" s="1"/>
      <c r="F114" s="1"/>
      <c r="G114" s="1"/>
      <c r="I114" s="1"/>
      <c r="J114" s="1"/>
      <c r="K114" s="1"/>
      <c r="L114" s="1"/>
      <c r="M114" s="1"/>
      <c r="N114" s="1"/>
      <c r="P114" s="1"/>
      <c r="Q114" s="1"/>
      <c r="R114" s="1"/>
      <c r="S114" s="1"/>
      <c r="T114" s="1"/>
      <c r="U114" s="1"/>
      <c r="W114" s="1"/>
      <c r="X114" s="1"/>
      <c r="Y114" s="1"/>
      <c r="Z114" s="1"/>
      <c r="AA114" s="1"/>
      <c r="AB114" s="1"/>
      <c r="AD114" s="1"/>
      <c r="AE114" s="1"/>
      <c r="AF114" s="1"/>
      <c r="AG114" s="1"/>
      <c r="AH114" s="1"/>
    </row>
    <row r="115" spans="2:34" s="23" customFormat="1" x14ac:dyDescent="0.25">
      <c r="B115" s="1"/>
      <c r="C115" s="1"/>
      <c r="D115" s="1"/>
      <c r="E115" s="1"/>
      <c r="F115" s="1"/>
      <c r="G115" s="1"/>
      <c r="I115" s="1"/>
      <c r="J115" s="1"/>
      <c r="K115" s="1"/>
      <c r="L115" s="1"/>
      <c r="M115" s="1"/>
      <c r="N115" s="1"/>
      <c r="P115" s="1"/>
      <c r="Q115" s="1"/>
      <c r="R115" s="1"/>
      <c r="S115" s="1"/>
      <c r="T115" s="1"/>
      <c r="U115" s="1"/>
      <c r="W115" s="1"/>
      <c r="X115" s="1"/>
      <c r="Y115" s="1"/>
      <c r="Z115" s="1"/>
      <c r="AA115" s="1"/>
      <c r="AB115" s="1"/>
      <c r="AD115" s="1"/>
      <c r="AE115" s="1"/>
      <c r="AF115" s="1"/>
      <c r="AG115" s="1"/>
      <c r="AH115" s="1"/>
    </row>
    <row r="116" spans="2:34" s="23" customFormat="1" x14ac:dyDescent="0.25">
      <c r="B116" s="1"/>
      <c r="C116" s="1"/>
      <c r="D116" s="1"/>
      <c r="E116" s="1"/>
      <c r="F116" s="1"/>
      <c r="G116" s="1"/>
      <c r="I116" s="1"/>
      <c r="J116" s="1"/>
      <c r="K116" s="1"/>
      <c r="L116" s="1"/>
      <c r="M116" s="1"/>
      <c r="N116" s="1"/>
      <c r="P116" s="1"/>
      <c r="Q116" s="1"/>
      <c r="R116" s="1"/>
      <c r="S116" s="1"/>
      <c r="T116" s="1"/>
      <c r="U116" s="1"/>
      <c r="W116" s="1"/>
      <c r="X116" s="1"/>
      <c r="Y116" s="1"/>
      <c r="Z116" s="1"/>
      <c r="AA116" s="1"/>
      <c r="AB116" s="1"/>
      <c r="AD116" s="1"/>
      <c r="AE116" s="1"/>
      <c r="AF116" s="1"/>
      <c r="AG116" s="1"/>
      <c r="AH116" s="1"/>
    </row>
    <row r="117" spans="2:34" s="23" customFormat="1" x14ac:dyDescent="0.25">
      <c r="B117" s="1"/>
      <c r="C117" s="1"/>
      <c r="D117" s="1"/>
      <c r="E117" s="1"/>
      <c r="F117" s="1"/>
      <c r="G117" s="1"/>
      <c r="I117" s="1"/>
      <c r="J117" s="1"/>
      <c r="K117" s="1"/>
      <c r="L117" s="1"/>
      <c r="M117" s="1"/>
      <c r="N117" s="1"/>
      <c r="P117" s="1"/>
      <c r="Q117" s="1"/>
      <c r="R117" s="1"/>
      <c r="S117" s="1"/>
      <c r="T117" s="1"/>
      <c r="U117" s="1"/>
      <c r="W117" s="1"/>
      <c r="X117" s="1"/>
      <c r="Y117" s="1"/>
      <c r="Z117" s="1"/>
      <c r="AA117" s="1"/>
      <c r="AB117" s="1"/>
      <c r="AD117" s="1"/>
      <c r="AE117" s="1"/>
      <c r="AF117" s="1"/>
      <c r="AG117" s="1"/>
      <c r="AH117" s="1"/>
    </row>
    <row r="118" spans="2:34" x14ac:dyDescent="0.25">
      <c r="AC118" s="23"/>
    </row>
  </sheetData>
  <sortState ref="B16:D20">
    <sortCondition descending="1" ref="D16:D20"/>
  </sortState>
  <mergeCells count="5">
    <mergeCell ref="AD2:AH2"/>
    <mergeCell ref="B2:F2"/>
    <mergeCell ref="I2:M2"/>
    <mergeCell ref="P2:T2"/>
    <mergeCell ref="W2:AA2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showGridLines="0" workbookViewId="0">
      <selection activeCell="F22" sqref="F22:J22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260" t="s">
        <v>81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2:16" ht="15" customHeight="1" x14ac:dyDescent="0.25"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</row>
    <row r="3" spans="2:16" x14ac:dyDescent="0.25">
      <c r="C3" s="5" t="str">
        <f>+B6</f>
        <v>1. Aporte del Sector Minero a la Economía Regional</v>
      </c>
      <c r="D3" s="18"/>
      <c r="E3" s="18"/>
      <c r="F3" s="18"/>
      <c r="G3" s="17"/>
      <c r="H3" s="18"/>
      <c r="I3" s="18"/>
      <c r="J3" s="5"/>
      <c r="K3" s="18"/>
      <c r="M3" s="8"/>
      <c r="N3" s="8"/>
      <c r="O3" s="8"/>
      <c r="P3" s="8"/>
    </row>
    <row r="4" spans="2:16" x14ac:dyDescent="0.25">
      <c r="C4" s="5"/>
      <c r="D4" s="18"/>
      <c r="E4" s="18"/>
      <c r="F4" s="18"/>
      <c r="G4" s="17"/>
      <c r="H4" s="18"/>
      <c r="I4" s="18"/>
      <c r="J4" s="5"/>
      <c r="K4" s="18"/>
      <c r="M4" s="8"/>
      <c r="N4" s="8"/>
      <c r="O4" s="8"/>
      <c r="P4" s="8"/>
    </row>
    <row r="5" spans="2:16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6" spans="2:16" x14ac:dyDescent="0.25">
      <c r="B6" s="13" t="s">
        <v>21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</row>
    <row r="8" spans="2:16" ht="27" x14ac:dyDescent="0.25">
      <c r="F8" s="20" t="s">
        <v>63</v>
      </c>
      <c r="G8" s="21" t="s">
        <v>5</v>
      </c>
      <c r="H8" s="21" t="s">
        <v>6</v>
      </c>
      <c r="I8" s="21" t="s">
        <v>7</v>
      </c>
      <c r="J8" s="21" t="s">
        <v>8</v>
      </c>
    </row>
    <row r="9" spans="2:16" x14ac:dyDescent="0.25">
      <c r="F9" s="128" t="s">
        <v>1</v>
      </c>
      <c r="G9" s="129">
        <v>29844.731</v>
      </c>
      <c r="H9" s="130">
        <v>1</v>
      </c>
      <c r="I9" s="130">
        <v>0.2630381349542914</v>
      </c>
      <c r="J9" s="131">
        <v>0.26303813495429101</v>
      </c>
    </row>
    <row r="10" spans="2:16" x14ac:dyDescent="0.25">
      <c r="F10" s="132" t="s">
        <v>9</v>
      </c>
      <c r="G10" s="133">
        <v>11220.486999999999</v>
      </c>
      <c r="H10" s="134">
        <v>0.37596207518171298</v>
      </c>
      <c r="I10" s="134">
        <v>0.98418643752488966</v>
      </c>
      <c r="J10" s="133">
        <v>23.55349724636584</v>
      </c>
    </row>
    <row r="11" spans="2:16" x14ac:dyDescent="0.25">
      <c r="F11" s="135" t="s">
        <v>13</v>
      </c>
      <c r="G11" s="136">
        <v>4531.701</v>
      </c>
      <c r="H11" s="137">
        <v>0.15184258152636726</v>
      </c>
      <c r="I11" s="137">
        <v>4.1258572223582979E-2</v>
      </c>
      <c r="J11" s="136">
        <v>0.75991610253346698</v>
      </c>
    </row>
    <row r="12" spans="2:16" x14ac:dyDescent="0.25">
      <c r="F12" s="135" t="s">
        <v>18</v>
      </c>
      <c r="G12" s="136">
        <v>3410.3249999999998</v>
      </c>
      <c r="H12" s="137">
        <v>0.11426891400026357</v>
      </c>
      <c r="I12" s="137">
        <v>1.1257922377578833E-3</v>
      </c>
      <c r="J12" s="136">
        <v>1.6229837178125411E-2</v>
      </c>
    </row>
    <row r="13" spans="2:16" x14ac:dyDescent="0.25">
      <c r="F13" s="135" t="s">
        <v>16</v>
      </c>
      <c r="G13" s="136">
        <v>2799.0970000000002</v>
      </c>
      <c r="H13" s="137">
        <v>9.378864899134122E-2</v>
      </c>
      <c r="I13" s="137">
        <v>1.9399976983263345E-2</v>
      </c>
      <c r="J13" s="136">
        <v>0.22543603563014245</v>
      </c>
    </row>
    <row r="14" spans="2:16" x14ac:dyDescent="0.25">
      <c r="F14" s="135" t="s">
        <v>19</v>
      </c>
      <c r="G14" s="136">
        <v>2098.2939999999999</v>
      </c>
      <c r="H14" s="137">
        <v>7.0307016672390185E-2</v>
      </c>
      <c r="I14" s="137">
        <v>6.1053613119621764E-2</v>
      </c>
      <c r="J14" s="136">
        <v>0.51096267310962229</v>
      </c>
    </row>
    <row r="15" spans="2:16" x14ac:dyDescent="0.25">
      <c r="F15" s="135" t="s">
        <v>17</v>
      </c>
      <c r="G15" s="136">
        <v>1628.5070000000001</v>
      </c>
      <c r="H15" s="137">
        <v>5.4565980172513531E-2</v>
      </c>
      <c r="I15" s="137">
        <v>4.9659611385905578E-2</v>
      </c>
      <c r="J15" s="136">
        <v>0.32605679410396821</v>
      </c>
    </row>
    <row r="16" spans="2:16" x14ac:dyDescent="0.25">
      <c r="F16" s="135" t="s">
        <v>14</v>
      </c>
      <c r="G16" s="136">
        <v>1396.7090000000001</v>
      </c>
      <c r="H16" s="137">
        <v>4.6799182073378381E-2</v>
      </c>
      <c r="I16" s="137">
        <v>4.8947304387270574E-2</v>
      </c>
      <c r="J16" s="136">
        <v>0.27582259141704396</v>
      </c>
    </row>
    <row r="17" spans="6:12" x14ac:dyDescent="0.25">
      <c r="F17" s="135" t="s">
        <v>11</v>
      </c>
      <c r="G17" s="136">
        <v>966.774</v>
      </c>
      <c r="H17" s="137">
        <v>3.2393456654040538E-2</v>
      </c>
      <c r="I17" s="137">
        <v>7.4786854518550827E-2</v>
      </c>
      <c r="J17" s="136">
        <v>0.28469292746016095</v>
      </c>
    </row>
    <row r="18" spans="6:12" x14ac:dyDescent="0.25">
      <c r="F18" s="135" t="s">
        <v>12</v>
      </c>
      <c r="G18" s="136">
        <v>866.82899999999995</v>
      </c>
      <c r="H18" s="137">
        <v>2.9044624325814832E-2</v>
      </c>
      <c r="I18" s="137">
        <v>5.4465942059837902E-2</v>
      </c>
      <c r="J18" s="136">
        <v>0.18948493606607983</v>
      </c>
    </row>
    <row r="19" spans="6:12" x14ac:dyDescent="0.25">
      <c r="F19" s="135" t="s">
        <v>15</v>
      </c>
      <c r="G19" s="136">
        <v>588.65800000000002</v>
      </c>
      <c r="H19" s="137">
        <v>1.9724017616375902E-2</v>
      </c>
      <c r="I19" s="137">
        <v>2.8063759520354115E-2</v>
      </c>
      <c r="J19" s="136">
        <v>6.8004498987042514E-2</v>
      </c>
    </row>
    <row r="20" spans="6:12" x14ac:dyDescent="0.25">
      <c r="F20" s="135" t="s">
        <v>10</v>
      </c>
      <c r="G20" s="136">
        <v>295.31400000000002</v>
      </c>
      <c r="H20" s="137">
        <v>9.8950129589038677E-3</v>
      </c>
      <c r="I20" s="137">
        <v>0.12860003668827202</v>
      </c>
      <c r="J20" s="136">
        <v>0.14240782817312683</v>
      </c>
    </row>
    <row r="21" spans="6:12" x14ac:dyDescent="0.25">
      <c r="F21" s="135" t="s">
        <v>20</v>
      </c>
      <c r="G21" s="136">
        <v>42.036000000000001</v>
      </c>
      <c r="H21" s="137">
        <v>1.4084898268977529E-3</v>
      </c>
      <c r="I21" s="137">
        <v>-0.21491137963879503</v>
      </c>
      <c r="J21" s="136">
        <v>-4.8697975595487969E-2</v>
      </c>
    </row>
    <row r="22" spans="6:12" x14ac:dyDescent="0.25">
      <c r="F22" s="261" t="s">
        <v>26</v>
      </c>
      <c r="G22" s="261"/>
      <c r="H22" s="261"/>
      <c r="I22" s="261"/>
      <c r="J22" s="261"/>
      <c r="K22" s="220"/>
      <c r="L22" s="220"/>
    </row>
  </sheetData>
  <mergeCells count="2">
    <mergeCell ref="B1:P2"/>
    <mergeCell ref="F22:J2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showGridLines="0" topLeftCell="A7" workbookViewId="0">
      <selection activeCell="F22" sqref="F22:J22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260" t="s">
        <v>82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2:16" ht="15" customHeight="1" x14ac:dyDescent="0.25"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</row>
    <row r="3" spans="2:16" x14ac:dyDescent="0.25">
      <c r="C3" s="5" t="str">
        <f>+B6</f>
        <v>1. Aporte del Sector Minero a la Economía Regional</v>
      </c>
      <c r="D3" s="18"/>
      <c r="E3" s="18"/>
      <c r="F3" s="18"/>
      <c r="G3" s="17"/>
      <c r="H3" s="18"/>
      <c r="I3" s="18"/>
      <c r="J3" s="5"/>
      <c r="K3" s="18"/>
      <c r="M3" s="8"/>
      <c r="N3" s="8"/>
      <c r="O3" s="8"/>
      <c r="P3" s="8"/>
    </row>
    <row r="4" spans="2:16" x14ac:dyDescent="0.25">
      <c r="C4" s="5"/>
      <c r="D4" s="18"/>
      <c r="E4" s="18"/>
      <c r="F4" s="18"/>
      <c r="G4" s="17"/>
      <c r="H4" s="18"/>
      <c r="I4" s="18"/>
      <c r="J4" s="5"/>
      <c r="K4" s="18"/>
      <c r="M4" s="8"/>
      <c r="N4" s="8"/>
      <c r="O4" s="8"/>
      <c r="P4" s="8"/>
    </row>
    <row r="5" spans="2:16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6" spans="2:16" x14ac:dyDescent="0.25">
      <c r="B6" s="13" t="s">
        <v>21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</row>
    <row r="8" spans="2:16" ht="27" x14ac:dyDescent="0.25">
      <c r="F8" s="20" t="s">
        <v>64</v>
      </c>
      <c r="G8" s="21" t="s">
        <v>5</v>
      </c>
      <c r="H8" s="21" t="s">
        <v>6</v>
      </c>
      <c r="I8" s="21" t="s">
        <v>7</v>
      </c>
      <c r="J8" s="21" t="s">
        <v>8</v>
      </c>
    </row>
    <row r="9" spans="2:16" x14ac:dyDescent="0.25">
      <c r="F9" s="128" t="s">
        <v>1</v>
      </c>
      <c r="G9" s="129">
        <v>22070.335999999999</v>
      </c>
      <c r="H9" s="130">
        <v>0.99999999999999989</v>
      </c>
      <c r="I9" s="130">
        <v>5.0742471321046922E-2</v>
      </c>
      <c r="J9" s="131">
        <v>5.0742471321046964E-2</v>
      </c>
    </row>
    <row r="10" spans="2:16" x14ac:dyDescent="0.25">
      <c r="F10" s="132" t="s">
        <v>9</v>
      </c>
      <c r="G10" s="133">
        <v>11024.423000000001</v>
      </c>
      <c r="H10" s="134">
        <v>0.49951314742104513</v>
      </c>
      <c r="I10" s="134">
        <v>8.430022239891044E-2</v>
      </c>
      <c r="J10" s="133">
        <v>4.0805845790774056</v>
      </c>
    </row>
    <row r="11" spans="2:16" x14ac:dyDescent="0.25">
      <c r="F11" s="135" t="s">
        <v>13</v>
      </c>
      <c r="G11" s="136">
        <v>2631.6930000000002</v>
      </c>
      <c r="H11" s="137">
        <v>0.11924118418496212</v>
      </c>
      <c r="I11" s="137">
        <v>3.9319040239608416E-2</v>
      </c>
      <c r="J11" s="136">
        <v>0.4739980904105624</v>
      </c>
    </row>
    <row r="12" spans="2:16" x14ac:dyDescent="0.25">
      <c r="F12" s="135" t="s">
        <v>16</v>
      </c>
      <c r="G12" s="136">
        <v>1526.568</v>
      </c>
      <c r="H12" s="137">
        <v>6.916831714750514E-2</v>
      </c>
      <c r="I12" s="137">
        <v>1.2529872114517948E-2</v>
      </c>
      <c r="J12" s="136">
        <v>8.9937806228804026E-2</v>
      </c>
    </row>
    <row r="13" spans="2:16" x14ac:dyDescent="0.25">
      <c r="F13" s="135" t="s">
        <v>19</v>
      </c>
      <c r="G13" s="136">
        <v>1487.692</v>
      </c>
      <c r="H13" s="137">
        <v>6.7406857784131607E-2</v>
      </c>
      <c r="I13" s="137">
        <v>-8.8652414927876566E-2</v>
      </c>
      <c r="J13" s="136">
        <v>-0.68898044063383534</v>
      </c>
    </row>
    <row r="14" spans="2:16" x14ac:dyDescent="0.25">
      <c r="F14" s="135" t="s">
        <v>18</v>
      </c>
      <c r="G14" s="136">
        <v>1060.421</v>
      </c>
      <c r="H14" s="137">
        <v>4.8047342822510719E-2</v>
      </c>
      <c r="I14" s="137">
        <v>-1.9537664393390219E-2</v>
      </c>
      <c r="J14" s="136">
        <v>-0.10060218005509758</v>
      </c>
    </row>
    <row r="15" spans="2:16" x14ac:dyDescent="0.25">
      <c r="F15" s="135" t="s">
        <v>17</v>
      </c>
      <c r="G15" s="136">
        <v>1028.5650000000001</v>
      </c>
      <c r="H15" s="137">
        <v>4.6603957456741937E-2</v>
      </c>
      <c r="I15" s="137">
        <v>4.9883943353741023E-2</v>
      </c>
      <c r="J15" s="136">
        <v>0.23266902377893495</v>
      </c>
    </row>
    <row r="16" spans="2:16" x14ac:dyDescent="0.25">
      <c r="F16" s="135" t="s">
        <v>14</v>
      </c>
      <c r="G16" s="136">
        <v>870.505</v>
      </c>
      <c r="H16" s="137">
        <v>3.9442308445145555E-2</v>
      </c>
      <c r="I16" s="137">
        <v>5.5010513685971096E-2</v>
      </c>
      <c r="J16" s="136">
        <v>0.21609639641762754</v>
      </c>
    </row>
    <row r="17" spans="6:10" x14ac:dyDescent="0.25">
      <c r="F17" s="135" t="s">
        <v>15</v>
      </c>
      <c r="G17" s="136">
        <v>866.51499999999999</v>
      </c>
      <c r="H17" s="137">
        <v>3.926152279693431E-2</v>
      </c>
      <c r="I17" s="137">
        <v>1.9158435521849482E-2</v>
      </c>
      <c r="J17" s="136">
        <v>7.7549993418081775E-2</v>
      </c>
    </row>
    <row r="18" spans="6:10" x14ac:dyDescent="0.25">
      <c r="F18" s="135" t="s">
        <v>12</v>
      </c>
      <c r="G18" s="136">
        <v>803.923</v>
      </c>
      <c r="H18" s="137">
        <v>3.6425498914017439E-2</v>
      </c>
      <c r="I18" s="137">
        <v>3.661911172317045E-2</v>
      </c>
      <c r="J18" s="136">
        <v>0.13520426441648398</v>
      </c>
    </row>
    <row r="19" spans="6:10" x14ac:dyDescent="0.25">
      <c r="F19" s="135" t="s">
        <v>11</v>
      </c>
      <c r="G19" s="136">
        <v>484.89499999999998</v>
      </c>
      <c r="H19" s="137">
        <v>2.1970440323155933E-2</v>
      </c>
      <c r="I19" s="137">
        <v>7.0183957006808795E-2</v>
      </c>
      <c r="J19" s="136">
        <v>0.15139602128399551</v>
      </c>
    </row>
    <row r="20" spans="6:10" x14ac:dyDescent="0.25">
      <c r="F20" s="135" t="s">
        <v>10</v>
      </c>
      <c r="G20" s="136">
        <v>284.30799999999999</v>
      </c>
      <c r="H20" s="137">
        <v>1.2881906283619788E-2</v>
      </c>
      <c r="I20" s="137">
        <v>0.43328577694203996</v>
      </c>
      <c r="J20" s="136">
        <v>0.40918345412879087</v>
      </c>
    </row>
    <row r="21" spans="6:10" x14ac:dyDescent="0.25">
      <c r="F21" s="135" t="s">
        <v>20</v>
      </c>
      <c r="G21" s="136">
        <v>0.82799999999999996</v>
      </c>
      <c r="H21" s="137">
        <v>3.7516420230303698E-5</v>
      </c>
      <c r="I21" s="137">
        <v>-0.41442715700141441</v>
      </c>
      <c r="J21" s="136">
        <v>-2.7898763670572732E-3</v>
      </c>
    </row>
    <row r="22" spans="6:10" x14ac:dyDescent="0.25">
      <c r="F22" s="261" t="s">
        <v>26</v>
      </c>
      <c r="G22" s="261"/>
      <c r="H22" s="261"/>
      <c r="I22" s="261"/>
      <c r="J22" s="261"/>
    </row>
  </sheetData>
  <sortState ref="P18:U75">
    <sortCondition descending="1" ref="S18:S75"/>
  </sortState>
  <mergeCells count="2">
    <mergeCell ref="B1:P2"/>
    <mergeCell ref="F22:J2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Q22"/>
  <sheetViews>
    <sheetView zoomScaleNormal="100" workbookViewId="0">
      <selection activeCell="F22" sqref="F22:J22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260" t="s">
        <v>83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2:16" ht="15" customHeight="1" x14ac:dyDescent="0.25"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</row>
    <row r="3" spans="2:16" x14ac:dyDescent="0.25">
      <c r="C3" s="5" t="str">
        <f>+B6</f>
        <v>1. Aporte del Sector Minero a la Economía Regional</v>
      </c>
      <c r="D3" s="18"/>
      <c r="E3" s="18"/>
      <c r="F3" s="18"/>
      <c r="G3" s="17"/>
      <c r="H3" s="18"/>
      <c r="I3" s="18"/>
      <c r="J3" s="5"/>
      <c r="K3" s="18"/>
      <c r="M3" s="8"/>
      <c r="N3" s="8"/>
      <c r="O3" s="8"/>
      <c r="P3" s="8"/>
    </row>
    <row r="4" spans="2:16" x14ac:dyDescent="0.25">
      <c r="C4" s="5"/>
      <c r="D4" s="18"/>
      <c r="E4" s="18"/>
      <c r="F4" s="18"/>
      <c r="G4" s="17"/>
      <c r="H4" s="18"/>
      <c r="I4" s="18"/>
      <c r="J4" s="5"/>
      <c r="K4" s="18"/>
      <c r="M4" s="8"/>
      <c r="N4" s="8"/>
      <c r="O4" s="8"/>
      <c r="P4" s="8"/>
    </row>
    <row r="5" spans="2:16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6" spans="2:16" x14ac:dyDescent="0.25">
      <c r="B6" s="13" t="s">
        <v>21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</row>
    <row r="8" spans="2:16" ht="27" x14ac:dyDescent="0.25">
      <c r="F8" s="20" t="s">
        <v>65</v>
      </c>
      <c r="G8" s="21" t="s">
        <v>5</v>
      </c>
      <c r="H8" s="21" t="s">
        <v>6</v>
      </c>
      <c r="I8" s="21" t="s">
        <v>7</v>
      </c>
      <c r="J8" s="21" t="s">
        <v>8</v>
      </c>
    </row>
    <row r="9" spans="2:16" x14ac:dyDescent="0.25">
      <c r="F9" s="128" t="s">
        <v>1</v>
      </c>
      <c r="G9" s="129">
        <v>2726.38</v>
      </c>
      <c r="H9" s="130">
        <v>0.99999999999999989</v>
      </c>
      <c r="I9" s="130">
        <v>0.14558209813152434</v>
      </c>
      <c r="J9" s="131">
        <v>0.14558209813152445</v>
      </c>
    </row>
    <row r="10" spans="2:16" x14ac:dyDescent="0.25">
      <c r="F10" s="132" t="s">
        <v>9</v>
      </c>
      <c r="G10" s="133">
        <v>1292.704</v>
      </c>
      <c r="H10" s="134">
        <v>0.47414667067686822</v>
      </c>
      <c r="I10" s="134">
        <v>0.27158300626592302</v>
      </c>
      <c r="J10" s="133">
        <v>11.601036678728759</v>
      </c>
    </row>
    <row r="11" spans="2:16" x14ac:dyDescent="0.25">
      <c r="F11" s="135" t="s">
        <v>13</v>
      </c>
      <c r="G11" s="136">
        <v>346.48700000000002</v>
      </c>
      <c r="H11" s="137">
        <v>0.12708683309003146</v>
      </c>
      <c r="I11" s="137">
        <v>3.4533516859199587E-2</v>
      </c>
      <c r="J11" s="136">
        <v>0.48598517253608065</v>
      </c>
    </row>
    <row r="12" spans="2:16" x14ac:dyDescent="0.25">
      <c r="F12" s="135" t="s">
        <v>16</v>
      </c>
      <c r="G12" s="136">
        <v>282.48</v>
      </c>
      <c r="H12" s="137">
        <v>0.10360991497883641</v>
      </c>
      <c r="I12" s="137">
        <v>1.5001527101561329E-2</v>
      </c>
      <c r="J12" s="136">
        <v>0.17542694927703198</v>
      </c>
    </row>
    <row r="13" spans="2:16" x14ac:dyDescent="0.25">
      <c r="F13" s="135" t="s">
        <v>19</v>
      </c>
      <c r="G13" s="136">
        <v>175.68700000000001</v>
      </c>
      <c r="H13" s="137">
        <v>6.4439659915345629E-2</v>
      </c>
      <c r="I13" s="137">
        <v>0.15353604328214154</v>
      </c>
      <c r="J13" s="136">
        <v>0.98255898967523125</v>
      </c>
    </row>
    <row r="14" spans="2:16" x14ac:dyDescent="0.25">
      <c r="F14" s="135" t="s">
        <v>17</v>
      </c>
      <c r="G14" s="136">
        <v>169.98500000000001</v>
      </c>
      <c r="H14" s="137">
        <v>6.2348241991211792E-2</v>
      </c>
      <c r="I14" s="137">
        <v>0.11446573043284425</v>
      </c>
      <c r="J14" s="136">
        <v>0.73359978621022337</v>
      </c>
    </row>
    <row r="15" spans="2:16" x14ac:dyDescent="0.25">
      <c r="F15" s="135" t="s">
        <v>18</v>
      </c>
      <c r="G15" s="136">
        <v>119.545</v>
      </c>
      <c r="H15" s="137">
        <v>4.3847519421357256E-2</v>
      </c>
      <c r="I15" s="137">
        <v>-2.4822984305152174E-2</v>
      </c>
      <c r="J15" s="136">
        <v>-0.12786208542515065</v>
      </c>
    </row>
    <row r="16" spans="2:16" x14ac:dyDescent="0.25">
      <c r="F16" s="135" t="s">
        <v>12</v>
      </c>
      <c r="G16" s="136">
        <v>106.23399999999999</v>
      </c>
      <c r="H16" s="137">
        <v>3.896522128243312E-2</v>
      </c>
      <c r="I16" s="137">
        <v>8.5648881485493655E-2</v>
      </c>
      <c r="J16" s="136">
        <v>0.35215646991396349</v>
      </c>
    </row>
    <row r="17" spans="6:10" x14ac:dyDescent="0.25">
      <c r="F17" s="135" t="s">
        <v>14</v>
      </c>
      <c r="G17" s="136">
        <v>103.15600000000001</v>
      </c>
      <c r="H17" s="137">
        <v>3.7836251733067289E-2</v>
      </c>
      <c r="I17" s="137">
        <v>3.6785398407976233E-2</v>
      </c>
      <c r="J17" s="136">
        <v>0.15378745733028348</v>
      </c>
    </row>
    <row r="18" spans="6:10" x14ac:dyDescent="0.25">
      <c r="F18" s="135" t="s">
        <v>15</v>
      </c>
      <c r="G18" s="136">
        <v>67.486999999999995</v>
      </c>
      <c r="H18" s="137">
        <v>2.4753335925292878E-2</v>
      </c>
      <c r="I18" s="137">
        <v>4.7300547804900672E-2</v>
      </c>
      <c r="J18" s="136">
        <v>0.12807217757997344</v>
      </c>
    </row>
    <row r="19" spans="6:10" x14ac:dyDescent="0.25">
      <c r="F19" s="135" t="s">
        <v>11</v>
      </c>
      <c r="G19" s="136">
        <v>46.22</v>
      </c>
      <c r="H19" s="137">
        <v>1.6952882576896838E-2</v>
      </c>
      <c r="I19" s="137">
        <v>9.6351819346268908E-2</v>
      </c>
      <c r="J19" s="136">
        <v>0.17067886657803599</v>
      </c>
    </row>
    <row r="20" spans="6:10" x14ac:dyDescent="0.25">
      <c r="F20" s="135" t="s">
        <v>10</v>
      </c>
      <c r="G20" s="136">
        <v>15.032999999999999</v>
      </c>
      <c r="H20" s="137">
        <v>5.5139048848656461E-3</v>
      </c>
      <c r="I20" s="137">
        <v>-0.11220693320734665</v>
      </c>
      <c r="J20" s="136">
        <v>-7.9835018832660781E-2</v>
      </c>
    </row>
    <row r="21" spans="6:10" x14ac:dyDescent="0.25">
      <c r="F21" s="135" t="s">
        <v>20</v>
      </c>
      <c r="G21" s="136">
        <v>1.3620000000000001</v>
      </c>
      <c r="H21" s="137">
        <v>4.9956352379345508E-4</v>
      </c>
      <c r="I21" s="137">
        <v>-0.23310810810810811</v>
      </c>
      <c r="J21" s="136">
        <v>-1.7395630419327134E-2</v>
      </c>
    </row>
    <row r="22" spans="6:10" x14ac:dyDescent="0.25">
      <c r="F22" s="261" t="s">
        <v>26</v>
      </c>
      <c r="G22" s="261"/>
      <c r="H22" s="261"/>
      <c r="I22" s="261"/>
      <c r="J22" s="261"/>
    </row>
  </sheetData>
  <sortState ref="K11:L23">
    <sortCondition descending="1" ref="K12:K24"/>
  </sortState>
  <mergeCells count="2">
    <mergeCell ref="B1:P2"/>
    <mergeCell ref="F22:J22"/>
  </mergeCells>
  <pageMargins left="0.7" right="0.7" top="0.75" bottom="0.75" header="0.3" footer="0.3"/>
  <pageSetup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zoomScaleNormal="100" workbookViewId="0">
      <selection activeCell="F22" sqref="F22:J22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260" t="s">
        <v>84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2:16" ht="15" customHeight="1" x14ac:dyDescent="0.25"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</row>
    <row r="3" spans="2:16" x14ac:dyDescent="0.25">
      <c r="C3" s="5" t="str">
        <f>+B6</f>
        <v>1. Aporte del Sector Minero a la Economía Regional</v>
      </c>
      <c r="D3" s="18"/>
      <c r="E3" s="18"/>
      <c r="F3" s="18"/>
      <c r="G3" s="17"/>
      <c r="H3" s="18"/>
      <c r="I3" s="18"/>
      <c r="J3" s="5"/>
      <c r="K3" s="18"/>
      <c r="M3" s="8"/>
      <c r="N3" s="8"/>
      <c r="O3" s="8"/>
      <c r="P3" s="8"/>
    </row>
    <row r="4" spans="2:16" x14ac:dyDescent="0.25">
      <c r="C4" s="5"/>
      <c r="D4" s="18"/>
      <c r="E4" s="18"/>
      <c r="F4" s="18"/>
      <c r="G4" s="17"/>
      <c r="H4" s="18"/>
      <c r="I4" s="18"/>
      <c r="J4" s="5"/>
      <c r="K4" s="18"/>
      <c r="M4" s="8"/>
      <c r="N4" s="8"/>
      <c r="O4" s="8"/>
      <c r="P4" s="8"/>
    </row>
    <row r="5" spans="2:16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6" spans="2:16" x14ac:dyDescent="0.25">
      <c r="B6" s="13" t="s">
        <v>21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</row>
    <row r="8" spans="2:16" ht="27" x14ac:dyDescent="0.25">
      <c r="F8" s="20" t="s">
        <v>66</v>
      </c>
      <c r="G8" s="21" t="s">
        <v>5</v>
      </c>
      <c r="H8" s="21" t="s">
        <v>6</v>
      </c>
      <c r="I8" s="21" t="s">
        <v>7</v>
      </c>
      <c r="J8" s="21" t="s">
        <v>8</v>
      </c>
    </row>
    <row r="9" spans="2:16" x14ac:dyDescent="0.25">
      <c r="F9" s="128" t="s">
        <v>1</v>
      </c>
      <c r="G9" s="129">
        <v>8534.7459999999992</v>
      </c>
      <c r="H9" s="130">
        <v>1</v>
      </c>
      <c r="I9" s="130">
        <v>-2.0547089216872205E-2</v>
      </c>
      <c r="J9" s="131">
        <v>-2.0547089216872219E-2</v>
      </c>
    </row>
    <row r="10" spans="2:16" x14ac:dyDescent="0.25">
      <c r="F10" s="135" t="s">
        <v>18</v>
      </c>
      <c r="G10" s="136">
        <v>3655.1610000000001</v>
      </c>
      <c r="H10" s="137">
        <v>0.42826828121188376</v>
      </c>
      <c r="I10" s="137">
        <v>-4.9506441228019948E-2</v>
      </c>
      <c r="J10" s="136">
        <v>-2.1848015828705494</v>
      </c>
    </row>
    <row r="11" spans="2:16" x14ac:dyDescent="0.25">
      <c r="F11" s="132" t="s">
        <v>9</v>
      </c>
      <c r="G11" s="133">
        <v>2587.8919999999998</v>
      </c>
      <c r="H11" s="134">
        <v>0.30321839689195201</v>
      </c>
      <c r="I11" s="134">
        <v>-7.1651879319752143E-2</v>
      </c>
      <c r="J11" s="133">
        <v>-2.2922175416457753</v>
      </c>
    </row>
    <row r="12" spans="2:16" x14ac:dyDescent="0.25">
      <c r="F12" s="135" t="s">
        <v>19</v>
      </c>
      <c r="G12" s="136">
        <v>543.39200000000005</v>
      </c>
      <c r="H12" s="137">
        <v>6.3668209926809771E-2</v>
      </c>
      <c r="I12" s="137">
        <v>6.4220399098317449E-2</v>
      </c>
      <c r="J12" s="136">
        <v>0.37631161369640681</v>
      </c>
    </row>
    <row r="13" spans="2:16" x14ac:dyDescent="0.25">
      <c r="F13" s="135" t="s">
        <v>13</v>
      </c>
      <c r="G13" s="136">
        <v>531.49699999999996</v>
      </c>
      <c r="H13" s="137">
        <v>6.2274495339404358E-2</v>
      </c>
      <c r="I13" s="137">
        <v>4.3954360375472179E-2</v>
      </c>
      <c r="J13" s="136">
        <v>0.2568113595589705</v>
      </c>
    </row>
    <row r="14" spans="2:16" x14ac:dyDescent="0.25">
      <c r="F14" s="135" t="s">
        <v>10</v>
      </c>
      <c r="G14" s="136">
        <v>312.56299999999999</v>
      </c>
      <c r="H14" s="137">
        <v>3.6622413836334439E-2</v>
      </c>
      <c r="I14" s="137">
        <v>1.0298143987115713</v>
      </c>
      <c r="J14" s="136">
        <v>1.819839796442168</v>
      </c>
    </row>
    <row r="15" spans="2:16" x14ac:dyDescent="0.25">
      <c r="F15" s="135" t="s">
        <v>12</v>
      </c>
      <c r="G15" s="136">
        <v>230.874</v>
      </c>
      <c r="H15" s="137">
        <v>2.7051068655118735E-2</v>
      </c>
      <c r="I15" s="137">
        <v>1.0681422205100821E-2</v>
      </c>
      <c r="J15" s="136">
        <v>2.8001596090977195E-2</v>
      </c>
    </row>
    <row r="16" spans="2:16" x14ac:dyDescent="0.25">
      <c r="F16" s="135" t="s">
        <v>16</v>
      </c>
      <c r="G16" s="136">
        <v>202.38499999999999</v>
      </c>
      <c r="H16" s="137">
        <v>2.3713066563433756E-2</v>
      </c>
      <c r="I16" s="137">
        <v>1.6004257092225194E-2</v>
      </c>
      <c r="J16" s="136">
        <v>3.6585691941817523E-2</v>
      </c>
    </row>
    <row r="17" spans="6:10" x14ac:dyDescent="0.25">
      <c r="F17" s="135" t="s">
        <v>14</v>
      </c>
      <c r="G17" s="136">
        <v>164.95</v>
      </c>
      <c r="H17" s="137">
        <v>1.932687862064085E-2</v>
      </c>
      <c r="I17" s="137">
        <v>3.226654317433697E-2</v>
      </c>
      <c r="J17" s="136">
        <v>5.9170585838146883E-2</v>
      </c>
    </row>
    <row r="18" spans="6:10" x14ac:dyDescent="0.25">
      <c r="F18" s="135" t="s">
        <v>15</v>
      </c>
      <c r="G18" s="136">
        <v>98.927000000000007</v>
      </c>
      <c r="H18" s="137">
        <v>1.1591088943947482E-2</v>
      </c>
      <c r="I18" s="137">
        <v>8.9547063203092581E-3</v>
      </c>
      <c r="J18" s="136">
        <v>1.007598416716313E-2</v>
      </c>
    </row>
    <row r="19" spans="6:10" x14ac:dyDescent="0.25">
      <c r="F19" s="135" t="s">
        <v>11</v>
      </c>
      <c r="G19" s="136">
        <v>85.230999999999995</v>
      </c>
      <c r="H19" s="137">
        <v>9.98635460270288E-3</v>
      </c>
      <c r="I19" s="137">
        <v>0.10820580166170402</v>
      </c>
      <c r="J19" s="136">
        <v>9.5503804372586876E-2</v>
      </c>
    </row>
    <row r="20" spans="6:10" x14ac:dyDescent="0.25">
      <c r="F20" s="135" t="s">
        <v>17</v>
      </c>
      <c r="G20" s="136">
        <v>82.293999999999997</v>
      </c>
      <c r="H20" s="137">
        <v>9.6422318836436368E-3</v>
      </c>
      <c r="I20" s="137">
        <v>-0.10912161430705614</v>
      </c>
      <c r="J20" s="136">
        <v>-0.11567872483485661</v>
      </c>
    </row>
    <row r="21" spans="6:10" x14ac:dyDescent="0.25">
      <c r="F21" s="135" t="s">
        <v>20</v>
      </c>
      <c r="G21" s="136">
        <v>39.58</v>
      </c>
      <c r="H21" s="137">
        <v>4.6375135241283104E-3</v>
      </c>
      <c r="I21" s="137">
        <v>-0.24110823506854573</v>
      </c>
      <c r="J21" s="136">
        <v>-0.14431150444427793</v>
      </c>
    </row>
    <row r="22" spans="6:10" x14ac:dyDescent="0.25">
      <c r="F22" s="261" t="s">
        <v>26</v>
      </c>
      <c r="G22" s="261"/>
      <c r="H22" s="261"/>
      <c r="I22" s="261"/>
      <c r="J22" s="261"/>
    </row>
  </sheetData>
  <sortState ref="H35:I47">
    <sortCondition descending="1" ref="H35:H47"/>
  </sortState>
  <mergeCells count="2">
    <mergeCell ref="B1:P2"/>
    <mergeCell ref="F22:J22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Carátula</vt:lpstr>
      <vt:lpstr>Índice</vt:lpstr>
      <vt:lpstr>Sur Cartera de Proyectos</vt:lpstr>
      <vt:lpstr>Producción e Inversión</vt:lpstr>
      <vt:lpstr>Prod. Minera 2016-2017</vt:lpstr>
      <vt:lpstr>Arequipa</vt:lpstr>
      <vt:lpstr>Cusco</vt:lpstr>
      <vt:lpstr>Madre de Dios</vt:lpstr>
      <vt:lpstr>Moquegua</vt:lpstr>
      <vt:lpstr>Puno</vt:lpstr>
      <vt:lpstr>Tacna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2017-11-04T00:16:53Z</dcterms:modified>
</cp:coreProperties>
</file>